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октябрь" sheetId="1" r:id="rId1"/>
  </sheets>
  <definedNames>
    <definedName name="_xlnm.Print_Area" localSheetId="0">'октябрь'!$A$1:$G$141</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<sst xmlns="http://schemas.openxmlformats.org/spreadsheetml/2006/main" count="259" uniqueCount="250">
  <si>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</si>
  <si>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</si>
  <si>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</si>
  <si>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</si>
  <si>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</si>
  <si>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</si>
  <si>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</si>
  <si>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</si>
  <si>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</si>
  <si>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</si>
  <si>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</si>
  <si>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</si>
  <si>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</si>
  <si>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</si>
  <si>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</si>
  <si>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</si>
  <si>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</si>
  <si>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</si>
  <si>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</si>
  <si>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</si>
  <si>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</si>
  <si>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</si>
  <si>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</si>
  <si>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</si>
  <si>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</si>
  <si>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</si>
  <si>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</si>
  <si>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</si>
  <si>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</si>
  <si>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</si>
  <si>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</si>
  <si>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</si>
  <si>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</si>
  <si>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</si>
  <si>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</si>
  <si>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</si>
  <si>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</si>
  <si>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</si>
  <si>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</si>
  <si>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</si>
  <si>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</si>
  <si>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</si>
  <si>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</si>
  <si>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</si>
  <si>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</si>
  <si>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</si>
  <si>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</si>
  <si>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</si>
  <si>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</si>
  <si>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</si>
  <si>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</si>
  <si>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</si>
  <si>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</si>
  <si>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</si>
  <si>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</si>
  <si>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</si>
  <si>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</si>
  <si>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</si>
  <si>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</si>
  <si>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</si>
  <si>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</si>
  <si>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</si>
  <si>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</si>
  <si>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</si>
  <si>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</si>
  <si>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</si>
  <si>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</si>
  <si>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</si>
  <si>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</si>
  <si>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</si>
  <si>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</si>
  <si>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</si>
  <si>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</si>
  <si>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</si>
  <si>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</si>
  <si>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</si>
  <si>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</si>
  <si>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</si>
  <si>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</si>
  <si>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</si>
  <si>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</si>
  <si>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</si>
  <si>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</si>
  <si>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</si>
  <si>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</si>
  <si>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</si>
  <si>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</si>
  <si>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</si>
  <si>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</si>
  <si>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</si>
  <si>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</si>
  <si>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</si>
  <si>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</si>
  <si>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</si>
  <si>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</si>
  <si>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</si>
  <si>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</si>
  <si>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</si>
  <si>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</si>
  <si>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</si>
  <si>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</si>
  <si>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</si>
  <si>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</si>
  <si>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</si>
  <si>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</si>
  <si>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</si>
  <si>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</si>
  <si>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</si>
  <si>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</si>
  <si>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</si>
  <si>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</si>
  <si>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</si>
  <si>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</si>
  <si>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</si>
  <si>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</si>
  <si>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</si>
  <si>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</si>
  <si>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</si>
  <si>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</si>
  <si>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</si>
  <si>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</si>
  <si>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</si>
  <si>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</si>
  <si>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</si>
  <si>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</si>
  <si>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</si>
  <si>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</si>
  <si>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</si>
  <si>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</si>
  <si>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</si>
  <si>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</si>
  <si>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</si>
  <si>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</si>
  <si>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</si>
  <si>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</si>
  <si>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</si>
  <si>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</si>
  <si>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</si>
  <si>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</si>
  <si>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</si>
  <si>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</si>
  <si>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</si>
  <si>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</si>
  <si>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</si>
  <si>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</si>
  <si>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</si>
  <si>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</si>
  <si>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</si>
  <si>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</si>
  <si>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</si>
  <si>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</si>
  <si>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</si>
  <si>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</si>
  <si>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</si>
  <si>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</si>
  <si>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</si>
  <si>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</si>
  <si>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</si>
  <si>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</si>
  <si>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</si>
  <si>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</si>
  <si>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</si>
  <si>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</si>
  <si>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</si>
  <si>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</si>
  <si>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</si>
  <si>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</si>
  <si>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</si>
  <si>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</si>
  <si>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</si>
  <si>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</si>
  <si>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</si>
  <si>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</si>
  <si>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</si>
  <si>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</si>
  <si>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</si>
  <si>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</si>
  <si>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</si>
  <si>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</si>
  <si>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</si>
  <si>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</si>
  <si>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</si>
  <si>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</si>
  <si>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</si>
  <si>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</si>
  <si>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</si>
  <si>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</si>
  <si>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</si>
  <si>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</si>
  <si>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</si>
  <si>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</si>
  <si>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</si>
  <si>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</si>
  <si>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</si>
  <si>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</si>
  <si>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</si>
  <si>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</si>
  <si>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</si>
  <si>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</si>
  <si>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</si>
  <si>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</si>
  <si>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</si>
  <si>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</si>
  <si>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</si>
  <si>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</si>
  <si>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</si>
  <si>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</si>
  <si>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</si>
  <si>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</si>
  <si>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</si>
  <si>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</si>
  <si>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</si>
  <si>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</si>
  <si>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</si>
  <si>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</si>
  <si>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</si>
  <si>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</si>
  <si>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</si>
  <si>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</si>
  <si>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</si>
  <si>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</si>
  <si>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</si>
  <si>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</si>
  <si>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</si>
  <si>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</si>
  <si>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</si>
  <si>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</si>
  <si>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</si>
  <si>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</si>
  <si>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</si>
  <si>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</si>
  <si>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</si>
  <si>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</si>
  <si>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</si>
  <si>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</si>
  <si>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</si>
  <si>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</si>
  <si>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</si>
  <si>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</si>
  <si>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</si>
  <si>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</si>
  <si>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</si>
  <si>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</si>
  <si>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</si>
  <si>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</si>
  <si>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</si>
  <si>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</si>
  <si>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</si>
  <si>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</si>
  <si>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 28.10.2021  № 70-26/7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</si>
</sst>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D2" sqref="D2"/>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1973411.4999999998</v>
      </c>
      <c r="F8" s="74">
        <f>F9+F128+F129</f>
        <v>1710608.3</v>
      </c>
      <c r="G8" s="74">
        <f>G9+G128+G129</f>
        <v>1729563.3</v>
      </c>
      <c r="H8" s="14"/>
      <c r="I8" s="15"/>
      <c r="L8" s="16"/>
    </row>
    <row r="9" spans="1:9" ht="41.25" customHeight="1">
      <c r="A9" s="57"/>
      <c r="B9" s="70"/>
      <c r="C9" s="59" t="s">
        <v>113</v>
      </c>
      <c r="D9" s="66" t="s">
        <v>11</v>
      </c>
      <c r="E9" s="75">
        <f>E10+E13+E50+E119</f>
        <v>1901279.7999999998</v>
      </c>
      <c r="F9" s="75">
        <f>F10+F13+F50+F119</f>
        <v>1710608.3</v>
      </c>
      <c r="G9" s="75">
        <f>G10+G13+G50+G119</f>
        <v>1729563.3</v>
      </c>
      <c r="H9" s="17"/>
      <c r="I9" s="17"/>
    </row>
    <row r="10" spans="1:12" ht="25.5" customHeight="1">
      <c r="A10" s="57"/>
      <c r="B10" s="71"/>
      <c r="C10" s="60" t="s">
        <v>114</v>
      </c>
      <c r="D10" s="67" t="s">
        <v>171</v>
      </c>
      <c r="E10" s="76">
        <f>E11+E12</f>
        <v>172364.2</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f>15339.2+3102.5+67320+2267.3+2044.7</f>
        <v>90073.7</v>
      </c>
      <c r="F12" s="85">
        <v>15339.6</v>
      </c>
      <c r="G12" s="85">
        <v>15340.1</v>
      </c>
      <c r="H12" s="20"/>
      <c r="I12" s="21"/>
      <c r="J12" s="20"/>
      <c r="K12" s="20"/>
      <c r="L12" s="20"/>
    </row>
    <row r="13" spans="1:9" ht="29.25" customHeight="1">
      <c r="A13" s="57"/>
      <c r="B13" s="71"/>
      <c r="C13" s="60" t="s">
        <v>116</v>
      </c>
      <c r="D13" s="67" t="s">
        <v>39</v>
      </c>
      <c r="E13" s="76">
        <f>E14+E15+E16+E19+E22+E26+E29+E32+E35+E38</f>
        <v>277878.30000000005</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173</v>
      </c>
      <c r="E16" s="75">
        <f>E17+E18</f>
        <v>55684</v>
      </c>
      <c r="F16" s="75">
        <f>F17+F18</f>
        <v>0</v>
      </c>
      <c r="G16" s="75">
        <f>G17+G18</f>
        <v>0</v>
      </c>
      <c r="H16" s="25"/>
      <c r="I16" s="26"/>
      <c r="J16" s="27"/>
      <c r="K16" s="27"/>
      <c r="L16" s="28" t="s">
        <v>36</v>
      </c>
    </row>
    <row r="17" spans="1:12" ht="33.75" customHeight="1">
      <c r="A17" s="57"/>
      <c r="B17" s="71"/>
      <c r="C17" s="61" t="s">
        <v>120</v>
      </c>
      <c r="D17" s="68" t="s">
        <v>174</v>
      </c>
      <c r="E17" s="85">
        <f>1985.3-1705.5</f>
        <v>279.79999999999995</v>
      </c>
      <c r="F17" s="85">
        <v>0</v>
      </c>
      <c r="G17" s="85">
        <v>0</v>
      </c>
      <c r="H17" s="25"/>
      <c r="I17" s="26"/>
      <c r="J17" s="27"/>
      <c r="K17" s="27"/>
      <c r="L17" s="27"/>
    </row>
    <row r="18" spans="1:12" ht="33" customHeight="1">
      <c r="A18" s="57"/>
      <c r="B18" s="71"/>
      <c r="C18" s="61" t="s">
        <v>120</v>
      </c>
      <c r="D18" s="68" t="s">
        <v>175</v>
      </c>
      <c r="E18" s="85">
        <f>60933.7-5529.5</f>
        <v>55404.2</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121132.6</v>
      </c>
      <c r="F38" s="75">
        <f>F39</f>
        <v>106364.5</v>
      </c>
      <c r="G38" s="75">
        <f>G39</f>
        <v>116620.8</v>
      </c>
      <c r="H38" s="10"/>
      <c r="I38" s="34"/>
    </row>
    <row r="39" spans="1:9" ht="27.75" customHeight="1">
      <c r="A39" s="57"/>
      <c r="B39" s="71"/>
      <c r="C39" s="59" t="s">
        <v>10</v>
      </c>
      <c r="D39" s="66" t="s">
        <v>184</v>
      </c>
      <c r="E39" s="75">
        <f>SUM(E40:E49)</f>
        <v>121132.6</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f>
        <v>16295.2</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f>18087.8+209.5</f>
        <v>18297.3</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E51+E52+E96+E100+E104+E106+E108+E110+E113+E117+E116</f>
        <v>1339964.0999999999</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f>
        <v>42909.7</v>
      </c>
      <c r="F51" s="85">
        <v>60028.3</v>
      </c>
      <c r="G51" s="85">
        <v>62480.7</v>
      </c>
      <c r="H51" s="10"/>
      <c r="I51" s="37"/>
    </row>
    <row r="52" spans="1:9" ht="36" customHeight="1">
      <c r="A52" s="57"/>
      <c r="B52" s="71"/>
      <c r="C52" s="63" t="s">
        <v>12</v>
      </c>
      <c r="D52" s="69" t="s">
        <v>105</v>
      </c>
      <c r="E52" s="79">
        <f>E53</f>
        <v>1093551.2999999998</v>
      </c>
      <c r="F52" s="79">
        <f>F53</f>
        <v>1089630.7</v>
      </c>
      <c r="G52" s="79">
        <f>G53</f>
        <v>1135298.8</v>
      </c>
      <c r="H52" s="10"/>
      <c r="I52" s="37"/>
    </row>
    <row r="53" spans="1:9" ht="31.5">
      <c r="A53" s="57"/>
      <c r="B53" s="71"/>
      <c r="C53" s="59" t="s">
        <v>132</v>
      </c>
      <c r="D53" s="66" t="s">
        <v>186</v>
      </c>
      <c r="E53" s="75">
        <f>SUM(E54:E95)</f>
        <v>1093551.2999999998</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f>
        <v>40790.700000000004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256.4+6.1+1.7+16.7+3.2+0.5</f>
        <v>284.59999999999997</v>
      </c>
      <c r="F65" s="85">
        <v>256.4</v>
      </c>
      <c r="G65" s="85">
        <v>256.4</v>
      </c>
      <c r="H65" s="10"/>
      <c r="I65" s="39"/>
    </row>
    <row r="66" spans="1:9" ht="63.75" customHeight="1">
      <c r="A66" s="57"/>
      <c r="B66" s="71"/>
      <c r="C66" s="61" t="s">
        <v>137</v>
      </c>
      <c r="D66" s="68" t="s">
        <v>53</v>
      </c>
      <c r="E66" s="85">
        <f>306643.9+1215.2+6135</f>
        <v>313994.10000000003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21974.2+4500</f>
        <v>26474.2</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76558.3+9645+2928.8</f>
        <v>89132.1</v>
      </c>
      <c r="F76" s="85">
        <v>115185.1</v>
      </c>
      <c r="G76" s="85">
        <v>118002</v>
      </c>
      <c r="H76" s="10"/>
      <c r="I76" s="39"/>
    </row>
    <row r="77" spans="1:9" ht="110.25">
      <c r="A77" s="57"/>
      <c r="B77" s="71"/>
      <c r="C77" s="62" t="s">
        <v>143</v>
      </c>
      <c r="D77" s="68" t="s">
        <v>63</v>
      </c>
      <c r="E77" s="85">
        <f>370.1-40-30-10+19.9</f>
        <v>310</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f>
        <v>49565.299999999996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f>50-1.4</f>
        <v>48.6</v>
      </c>
      <c r="F91" s="85">
        <v>89</v>
      </c>
      <c r="G91" s="85">
        <v>89</v>
      </c>
      <c r="H91" s="10"/>
      <c r="I91" s="39"/>
    </row>
    <row r="92" spans="1:12" ht="61.5" customHeight="1">
      <c r="A92" s="57"/>
      <c r="B92" s="71"/>
      <c r="C92" s="61" t="s">
        <v>28</v>
      </c>
      <c r="D92" s="68" t="s">
        <v>188</v>
      </c>
      <c r="E92" s="85">
        <f>313719.5-1858+1055.1</f>
        <v>312916.6</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248</v>
      </c>
      <c r="D95" s="68" t="s">
        <v>247</v>
      </c>
      <c r="E95" s="77">
        <v>181.4</v>
      </c>
      <c r="F95" s="77"/>
      <c r="G95" s="77"/>
      <c r="H95" s="10"/>
      <c r="I95" s="39"/>
    </row>
    <row r="96" spans="1:12" ht="63">
      <c r="A96" s="57"/>
      <c r="B96" s="71"/>
      <c r="C96" s="59" t="s">
        <v>149</v>
      </c>
      <c r="D96" s="66" t="s">
        <v>72</v>
      </c>
      <c r="E96" s="75">
        <f>SUM(E97:E99)</f>
        <v>29016.1</v>
      </c>
      <c r="F96" s="75">
        <f>SUM(F97:F99)</f>
        <v>18471.1</v>
      </c>
      <c r="G96" s="75">
        <f>SUM(G97:G99)</f>
        <v>18492.4</v>
      </c>
      <c r="H96" s="44"/>
      <c r="I96" s="41"/>
      <c r="J96" s="44"/>
      <c r="K96" s="44"/>
      <c r="L96" s="44"/>
    </row>
    <row r="97" spans="1:12" ht="63">
      <c r="A97" s="57"/>
      <c r="B97" s="71"/>
      <c r="C97" s="61" t="s">
        <v>22</v>
      </c>
      <c r="D97" s="68" t="s">
        <v>237</v>
      </c>
      <c r="E97" s="85">
        <f>1217.4+782.6</f>
        <v>2000</v>
      </c>
      <c r="F97" s="85"/>
      <c r="G97" s="85"/>
      <c r="H97" s="41"/>
      <c r="I97" s="41"/>
      <c r="J97" s="41"/>
      <c r="K97" s="41"/>
      <c r="L97" s="41"/>
    </row>
    <row r="98" spans="1:12" ht="78.75">
      <c r="A98" s="57"/>
      <c r="B98" s="71"/>
      <c r="C98" s="61" t="s">
        <v>209</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40440</v>
      </c>
      <c r="F108" s="75">
        <f>F109</f>
        <v>36689.6</v>
      </c>
      <c r="G108" s="75">
        <f>G109</f>
        <v>38064.9</v>
      </c>
      <c r="H108" s="47"/>
      <c r="I108" s="26"/>
      <c r="J108" s="26"/>
      <c r="K108" s="26"/>
      <c r="L108" s="48"/>
    </row>
    <row r="109" spans="1:12" ht="78.75" customHeight="1">
      <c r="A109" s="57"/>
      <c r="B109" s="71"/>
      <c r="C109" s="62" t="s">
        <v>29</v>
      </c>
      <c r="D109" s="68" t="s">
        <v>192</v>
      </c>
      <c r="E109" s="85">
        <f>35440+5000</f>
        <v>40440</v>
      </c>
      <c r="F109" s="85">
        <v>36689.6</v>
      </c>
      <c r="G109" s="85">
        <v>38064.9</v>
      </c>
      <c r="H109" s="47"/>
      <c r="I109" s="26"/>
      <c r="J109" s="26"/>
      <c r="K109" s="26"/>
      <c r="L109" s="48"/>
    </row>
    <row r="110" spans="1:10" ht="47.25">
      <c r="A110" s="57"/>
      <c r="B110" s="71"/>
      <c r="C110" s="64" t="s">
        <v>207</v>
      </c>
      <c r="D110" s="66" t="s">
        <v>206</v>
      </c>
      <c r="E110" s="75">
        <f>E111+E112</f>
        <v>18971</v>
      </c>
      <c r="F110" s="75">
        <f>F111+F112</f>
        <v>17504.5</v>
      </c>
      <c r="G110" s="75">
        <f>G111+G112</f>
        <v>17504.5</v>
      </c>
      <c r="H110" s="49"/>
      <c r="I110" s="50"/>
      <c r="J110" s="51"/>
    </row>
    <row r="111" spans="1:10" ht="61.5" customHeight="1">
      <c r="A111" s="57"/>
      <c r="B111" s="71"/>
      <c r="C111" s="62" t="s">
        <v>224</v>
      </c>
      <c r="D111" s="68" t="s">
        <v>222</v>
      </c>
      <c r="E111" s="77">
        <f>1367.2+32.7+9.3+88.9+17.1+2.5</f>
        <v>1517.7</v>
      </c>
      <c r="F111" s="77">
        <f>1367.2+6.1</f>
        <v>1373.3</v>
      </c>
      <c r="G111" s="77">
        <f>1367.2+6.1</f>
        <v>1373.3</v>
      </c>
      <c r="H111" s="49"/>
      <c r="I111" s="50"/>
      <c r="J111" s="51"/>
    </row>
    <row r="112" spans="1:10" ht="45" customHeight="1">
      <c r="A112" s="57"/>
      <c r="B112" s="71"/>
      <c r="C112" s="62" t="s">
        <v>225</v>
      </c>
      <c r="D112" s="68" t="s">
        <v>223</v>
      </c>
      <c r="E112" s="85">
        <f>15722.8+375.7+107+1022.3+196.8+28.7</f>
        <v>17453.3</v>
      </c>
      <c r="F112" s="85">
        <f>15722.8+408.4</f>
        <v>16131.199999999999</v>
      </c>
      <c r="G112" s="85">
        <f>15722.8+408.4</f>
        <v>16131.199999999999</v>
      </c>
      <c r="H112" s="49"/>
      <c r="I112" s="50"/>
      <c r="J112" s="51"/>
    </row>
    <row r="113" spans="1:12" ht="63">
      <c r="A113" s="57"/>
      <c r="B113" s="71"/>
      <c r="C113" s="59" t="s">
        <v>158</v>
      </c>
      <c r="D113" s="66" t="s">
        <v>81</v>
      </c>
      <c r="E113" s="75">
        <f>E114+E115</f>
        <v>1736.2000000000003</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235</v>
      </c>
      <c r="D116" s="68" t="s">
        <v>236</v>
      </c>
      <c r="E116" s="85">
        <f>1229.3-9.9</f>
        <v>1219.3999999999999</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111073.2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2950</v>
      </c>
      <c r="F124" s="75">
        <f>F125</f>
        <v>1250</v>
      </c>
      <c r="G124" s="75">
        <f>G125</f>
        <v>1250</v>
      </c>
    </row>
    <row r="125" spans="2:7" ht="31.5">
      <c r="B125" s="2"/>
      <c r="C125" s="59" t="s">
        <v>163</v>
      </c>
      <c r="D125" s="66" t="s">
        <v>168</v>
      </c>
      <c r="E125" s="75">
        <f>E126+E127</f>
        <v>2950</v>
      </c>
      <c r="F125" s="75">
        <f>F126+F127</f>
        <v>1250</v>
      </c>
      <c r="G125" s="75">
        <f>G126+G127</f>
        <v>1250</v>
      </c>
    </row>
    <row r="126" spans="2:7" ht="69.75" customHeight="1">
      <c r="B126" s="2"/>
      <c r="C126" s="61" t="s">
        <v>88</v>
      </c>
      <c r="D126" s="68" t="s">
        <v>169</v>
      </c>
      <c r="E126" s="77">
        <v>1800</v>
      </c>
      <c r="F126" s="77">
        <v>0</v>
      </c>
      <c r="G126" s="77">
        <v>0</v>
      </c>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v>0</v>
      </c>
      <c r="G128" s="81">
        <v>0</v>
      </c>
    </row>
    <row r="129" spans="2:7" ht="47.25">
      <c r="B129" s="2"/>
      <c r="C129" s="60" t="s">
        <v>164</v>
      </c>
      <c r="D129" s="67" t="s">
        <v>195</v>
      </c>
      <c r="E129" s="76">
        <f>E130</f>
        <v>-755.1999999999999</v>
      </c>
      <c r="F129" s="76">
        <f>F130</f>
        <v>0</v>
      </c>
      <c r="G129" s="76">
        <f>G130</f>
        <v>0</v>
      </c>
    </row>
    <row r="130" spans="3:7" ht="51">
      <c r="C130" s="88" t="s">
        <v>233</v>
      </c>
      <c r="D130" s="68" t="s">
        <v>234</v>
      </c>
      <c r="E130" s="89">
        <f>-(748.4+6.8)</f>
        <v>-755.1999999999999</v>
      </c>
      <c r="F130" s="89">
        <v>0</v>
      </c>
      <c r="G130" s="89">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2021-09-22T08:57:33Z</cp:lastPrinted>
  <dcterms:created xsi:type="dcterms:W3CDTF">2008-10-30T07:18:08Z</dcterms:created>
  <dcterms:modified xsi:type="dcterms:W3CDTF">2021-10-20T11:12:40Z</dcterms:modified>
  <cp:category/>
  <cp:version/>
  <cp:contentType/>
  <cp:contentStatus/>
</cp:coreProperties>
</file>