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708" windowWidth="15876" windowHeight="12456" activeTab="0"/>
  </bookViews>
  <sheets>
    <sheet name="30.06" sheetId="1" r:id="rId1"/>
  </sheets>
  <definedNames>
    <definedName name="_xlnm.Print_Area" localSheetId="0">'30.06'!$A$1:$G$136</definedName>
  </definedNames>
  <calcPr fullCalcOnLoad="1"/>
</workbook>
</file>

<file path=xl/sharedStrings.xml><?xml version="1.0" encoding="utf-8"?>
<sst xmlns="http://schemas.openxmlformats.org/spreadsheetml/2006/main" count="256" uniqueCount="248">
  <si>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</si>
  <si>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</si>
  <si>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</si>
  <si>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</si>
  <si>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</si>
  <si>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</si>
  <si>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</si>
  <si>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</si>
  <si>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</si>
  <si>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</si>
  <si>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</si>
  <si>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</si>
  <si>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</si>
  <si>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</si>
  <si>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</si>
  <si>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</si>
  <si>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</si>
  <si>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</si>
  <si>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</si>
  <si>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</si>
  <si>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</si>
  <si>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</si>
  <si>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</si>
  <si>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</si>
  <si>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</si>
  <si>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</si>
  <si>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</si>
  <si>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</si>
  <si>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</si>
  <si>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</si>
  <si>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</si>
  <si>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</si>
  <si>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</si>
  <si>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</si>
  <si>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</si>
  <si>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</si>
  <si>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</si>
  <si>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</si>
  <si>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</si>
  <si>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</si>
  <si>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</si>
  <si>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</si>
  <si>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</si>
  <si>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</si>
  <si>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</si>
  <si>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</si>
  <si>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</si>
  <si>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</si>
  <si>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</si>
  <si>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</si>
  <si>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</si>
  <si>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</si>
  <si>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</si>
  <si>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</si>
  <si>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</si>
  <si>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</si>
  <si>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</si>
  <si>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</si>
  <si>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</si>
  <si>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</si>
  <si>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</si>
  <si>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</si>
  <si>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</si>
  <si>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</si>
  <si>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</si>
  <si>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</si>
  <si>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</si>
  <si>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</si>
  <si>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</si>
  <si>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</si>
  <si>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</si>
  <si>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</si>
  <si>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</si>
  <si>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</si>
  <si>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</si>
  <si>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</si>
  <si>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</si>
  <si>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</si>
  <si>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</si>
  <si>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</si>
  <si>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</si>
  <si>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</si>
  <si>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</si>
  <si>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</si>
  <si>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</si>
  <si>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</si>
  <si>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</si>
  <si>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</si>
  <si>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</si>
  <si>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</si>
  <si>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</si>
  <si>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</si>
  <si>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</si>
  <si>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</si>
  <si>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</si>
  <si>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</si>
  <si>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</si>
  <si>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</si>
  <si>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</si>
  <si>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</si>
  <si>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</si>
  <si>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</si>
  <si>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</si>
  <si>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</si>
  <si>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</si>
  <si>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</si>
  <si>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</si>
  <si>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</si>
  <si>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</si>
  <si>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</si>
  <si>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</si>
  <si>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</si>
  <si>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</si>
  <si>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</si>
  <si>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</si>
  <si>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</si>
  <si>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</si>
  <si>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</si>
  <si>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</si>
  <si>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</si>
  <si>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</si>
  <si>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</si>
  <si>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</si>
  <si>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</si>
  <si>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</si>
  <si>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</si>
  <si>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</si>
  <si>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</si>
  <si>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</si>
  <si>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</si>
  <si>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</si>
  <si>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</si>
  <si>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</si>
  <si>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</si>
  <si>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</si>
  <si>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</si>
  <si>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</si>
  <si>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</si>
  <si>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</si>
  <si>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</si>
  <si>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</si>
  <si>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</si>
  <si>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</si>
  <si>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</si>
  <si>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</si>
  <si>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</si>
  <si>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</si>
  <si>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</si>
  <si>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</si>
  <si>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</si>
  <si>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</si>
  <si>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</si>
  <si>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</si>
  <si>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</si>
  <si>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</si>
  <si>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</si>
  <si>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</si>
  <si>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</si>
  <si>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</si>
  <si>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</si>
  <si>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</si>
  <si>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</si>
  <si>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</si>
  <si>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</si>
  <si>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</si>
  <si>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</si>
  <si>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</si>
  <si>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</si>
  <si>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</si>
  <si>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</si>
  <si>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</si>
  <si>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</si>
  <si>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</si>
  <si>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</si>
  <si>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</si>
  <si>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</si>
  <si>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</si>
  <si>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</si>
  <si>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</si>
  <si>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</si>
  <si>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</si>
  <si>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</si>
  <si>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</si>
  <si>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</si>
  <si>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</si>
  <si>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</si>
  <si>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</si>
  <si>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</si>
  <si>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</si>
  <si>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</si>
  <si>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</si>
  <si>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</si>
  <si>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</si>
  <si>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</si>
  <si>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</si>
  <si>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</si>
  <si>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</si>
  <si>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</si>
  <si>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</si>
  <si>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</si>
  <si>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</si>
  <si>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</si>
  <si>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</si>
  <si>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</si>
  <si>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</si>
  <si>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</si>
  <si>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</si>
  <si>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</si>
  <si>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</si>
  <si>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</si>
  <si>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</si>
  <si>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</si>
  <si>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</si>
  <si>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</si>
  <si>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</si>
  <si>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</si>
  <si>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</si>
  <si>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</si>
  <si>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</si>
  <si>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</si>
  <si>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</si>
  <si>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</si>
  <si>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</si>
  <si>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</si>
  <si>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</si>
  <si>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</si>
  <si>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</si>
  <si>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</si>
  <si>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</si>
  <si>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</si>
  <si>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</si>
  <si>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</si>
  <si>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</si>
  <si>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</si>
  <si>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</si>
  <si>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</si>
  <si>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</si>
  <si>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</si>
  <si>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</si>
  <si>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</si>
  <si>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</si>
  <si>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</si>
  <si>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</si>
  <si>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</si>
  <si>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Прочие безвозмездные поступления</t>
  </si>
  <si>
    <t>000 2 07 04050 04 0000 150</t>
  </si>
  <si>
    <t>Приложение  № 4</t>
  </si>
  <si>
    <t>от __________2022  №_____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</si>
</sst>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0"/>
  <sheetViews>
    <sheetView tabSelected="1" view="pageBreakPreview" zoomScaleSheetLayoutView="100" zoomScalePageLayoutView="0" workbookViewId="0" topLeftCell="A121">
      <selection activeCell="E4" sqref="E4:G4"/>
    </sheetView>
  </sheetViews>
  <sheetFormatPr defaultColWidth="9.00390625" defaultRowHeight="12.75"/>
  <cols>
    <col min="1" max="1" width="0.37109375" style="0" customWidth="1"/>
    <col min="2" max="2" width="6.00390625" style="1" hidden="1" customWidth="1"/>
    <col min="3" max="3" width="67.375" style="72"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246</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247</v>
      </c>
      <c r="F4" s="102"/>
      <c r="G4" s="102"/>
      <c r="H4" s="11"/>
      <c r="I4" s="11"/>
    </row>
    <row r="5" spans="3:9" ht="29.25" customHeight="1">
      <c r="C5" s="105" t="s">
        <v>209</v>
      </c>
      <c r="D5" s="106"/>
      <c r="E5" s="106"/>
      <c r="F5" s="106"/>
      <c r="G5" s="106"/>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E9+E127+E123+E126</f>
        <v>1956780.5999999999</v>
      </c>
      <c r="F8" s="73">
        <f>F9</f>
        <v>1872822.3</v>
      </c>
      <c r="G8" s="73">
        <f>G9</f>
        <v>1915225.2999999998</v>
      </c>
      <c r="H8" s="14"/>
      <c r="I8" s="15"/>
      <c r="L8" s="16"/>
    </row>
    <row r="9" spans="1:9" ht="41.25" customHeight="1">
      <c r="A9" s="56"/>
      <c r="B9" s="69"/>
      <c r="C9" s="58" t="s">
        <v>109</v>
      </c>
      <c r="D9" s="65" t="s">
        <v>11</v>
      </c>
      <c r="E9" s="74">
        <f>E10+E13+E47+E114</f>
        <v>1849776.4999999998</v>
      </c>
      <c r="F9" s="74">
        <f>F10+F13+F47+F114</f>
        <v>1872822.3</v>
      </c>
      <c r="G9" s="74">
        <f>G10+G13+G47+G114</f>
        <v>1915225.2999999998</v>
      </c>
      <c r="H9" s="17"/>
      <c r="I9" s="17"/>
    </row>
    <row r="10" spans="1:12" ht="25.5" customHeight="1">
      <c r="A10" s="56"/>
      <c r="B10" s="70"/>
      <c r="C10" s="59" t="s">
        <v>110</v>
      </c>
      <c r="D10" s="66" t="s">
        <v>160</v>
      </c>
      <c r="E10" s="75">
        <f>E11+E12</f>
        <v>110091.90000000001</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0.75">
      <c r="A12" s="56"/>
      <c r="B12" s="70"/>
      <c r="C12" s="60" t="s">
        <v>15</v>
      </c>
      <c r="D12" s="67" t="s">
        <v>161</v>
      </c>
      <c r="E12" s="82">
        <f>25108.1-7048.5+6450.2</f>
        <v>24509.8</v>
      </c>
      <c r="F12" s="82">
        <v>5484.1</v>
      </c>
      <c r="G12" s="82">
        <v>4808.7</v>
      </c>
      <c r="H12" s="20"/>
      <c r="I12" s="21"/>
      <c r="J12" s="20"/>
      <c r="K12" s="20"/>
      <c r="L12" s="20"/>
    </row>
    <row r="13" spans="1:9" ht="29.25" customHeight="1">
      <c r="A13" s="56"/>
      <c r="B13" s="70"/>
      <c r="C13" s="59" t="s">
        <v>112</v>
      </c>
      <c r="D13" s="66" t="s">
        <v>37</v>
      </c>
      <c r="E13" s="75">
        <f>E14+E15++E16+E19+E25+E28+E31+E34+E22</f>
        <v>348898.5</v>
      </c>
      <c r="F13" s="75">
        <f>F14+F15++F16+F19+F25+F28+F31+F34+F22</f>
        <v>284903.1</v>
      </c>
      <c r="G13" s="75">
        <f>G14+G15++G16+G19+G25+G28+G31+G34+G22</f>
        <v>283020.8</v>
      </c>
      <c r="H13" s="10"/>
      <c r="I13" s="22"/>
    </row>
    <row r="14" spans="1:9" ht="108.75" customHeight="1">
      <c r="A14" s="56"/>
      <c r="B14" s="70"/>
      <c r="C14" s="61" t="s">
        <v>113</v>
      </c>
      <c r="D14" s="67" t="s">
        <v>84</v>
      </c>
      <c r="E14" s="82">
        <v>40872.1</v>
      </c>
      <c r="F14" s="82">
        <v>56679.3</v>
      </c>
      <c r="G14" s="82">
        <v>62989.8</v>
      </c>
      <c r="H14" s="10"/>
      <c r="I14" s="22"/>
    </row>
    <row r="15" spans="1:12" ht="76.5" customHeight="1">
      <c r="A15" s="56"/>
      <c r="B15" s="70"/>
      <c r="C15" s="61" t="s">
        <v>114</v>
      </c>
      <c r="D15" s="67" t="s">
        <v>104</v>
      </c>
      <c r="E15" s="82">
        <v>412.9</v>
      </c>
      <c r="F15" s="82">
        <v>572.5</v>
      </c>
      <c r="G15" s="82">
        <v>636.3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2.25">
      <c r="A19" s="56"/>
      <c r="B19" s="70"/>
      <c r="C19" s="58" t="s">
        <v>115</v>
      </c>
      <c r="D19" s="65" t="s">
        <v>165</v>
      </c>
      <c r="E19" s="74">
        <f>E20+E21</f>
        <v>36885.200000000004</v>
      </c>
      <c r="F19" s="74">
        <f>F20+F21</f>
        <v>35003.9</v>
      </c>
      <c r="G19" s="74">
        <f>G20+G21</f>
        <v>36013.600000000006</v>
      </c>
      <c r="H19" s="25"/>
      <c r="I19" s="26"/>
      <c r="J19" s="27"/>
      <c r="K19" s="28"/>
      <c r="L19" s="27"/>
    </row>
    <row r="20" spans="1:12" ht="108.75">
      <c r="A20" s="56"/>
      <c r="B20" s="70"/>
      <c r="C20" s="61" t="s">
        <v>108</v>
      </c>
      <c r="D20" s="67" t="s">
        <v>105</v>
      </c>
      <c r="E20" s="82">
        <v>1164.8</v>
      </c>
      <c r="F20" s="82">
        <v>1105.4</v>
      </c>
      <c r="G20" s="82">
        <v>1137.3</v>
      </c>
      <c r="H20" s="25"/>
      <c r="I20" s="26"/>
      <c r="J20" s="27"/>
      <c r="K20" s="28"/>
      <c r="L20" s="27"/>
    </row>
    <row r="21" spans="1:12" ht="93">
      <c r="A21" s="56"/>
      <c r="B21" s="70"/>
      <c r="C21" s="61" t="s">
        <v>107</v>
      </c>
      <c r="D21" s="67" t="s">
        <v>106</v>
      </c>
      <c r="E21" s="82">
        <v>35720.4</v>
      </c>
      <c r="F21" s="82">
        <v>33898.5</v>
      </c>
      <c r="G21" s="82">
        <v>34876.3</v>
      </c>
      <c r="H21" s="25"/>
      <c r="I21" s="26"/>
      <c r="J21" s="27"/>
      <c r="K21" s="28"/>
      <c r="L21" s="27"/>
    </row>
    <row r="22" spans="1:12" ht="62.25">
      <c r="A22" s="56"/>
      <c r="B22" s="70"/>
      <c r="C22" s="63" t="s">
        <v>230</v>
      </c>
      <c r="D22" s="65" t="s">
        <v>231</v>
      </c>
      <c r="E22" s="83">
        <f>E23+E24</f>
        <v>61810</v>
      </c>
      <c r="F22" s="83">
        <f>F23+F24</f>
        <v>0</v>
      </c>
      <c r="G22" s="83">
        <f>G23+G24</f>
        <v>0</v>
      </c>
      <c r="H22" s="25"/>
      <c r="I22" s="26"/>
      <c r="J22" s="27"/>
      <c r="K22" s="28"/>
      <c r="L22" s="27"/>
    </row>
    <row r="23" spans="1:12" ht="80.25" customHeight="1">
      <c r="A23" s="56"/>
      <c r="B23" s="70"/>
      <c r="C23" s="61" t="s">
        <v>229</v>
      </c>
      <c r="D23" s="67" t="s">
        <v>232</v>
      </c>
      <c r="E23" s="82">
        <v>25018</v>
      </c>
      <c r="F23" s="82">
        <v>0</v>
      </c>
      <c r="G23" s="82">
        <v>0</v>
      </c>
      <c r="H23" s="25"/>
      <c r="I23" s="26"/>
      <c r="J23" s="27"/>
      <c r="K23" s="28"/>
      <c r="L23" s="27"/>
    </row>
    <row r="24" spans="1:12" ht="78">
      <c r="A24" s="56"/>
      <c r="B24" s="70"/>
      <c r="C24" s="61" t="s">
        <v>228</v>
      </c>
      <c r="D24" s="67" t="s">
        <v>233</v>
      </c>
      <c r="E24" s="82">
        <v>36792</v>
      </c>
      <c r="F24" s="82">
        <v>0</v>
      </c>
      <c r="G24" s="82">
        <v>0</v>
      </c>
      <c r="H24" s="25"/>
      <c r="I24" s="26"/>
      <c r="J24" s="27"/>
      <c r="K24" s="28"/>
      <c r="L24" s="27"/>
    </row>
    <row r="25" spans="1:12" ht="30.75">
      <c r="A25" s="56"/>
      <c r="B25" s="70"/>
      <c r="C25" s="58" t="s">
        <v>116</v>
      </c>
      <c r="D25" s="65" t="s">
        <v>166</v>
      </c>
      <c r="E25" s="74">
        <f>E26+E27</f>
        <v>3075.8</v>
      </c>
      <c r="F25" s="74">
        <f>F26+F27</f>
        <v>3113.5</v>
      </c>
      <c r="G25" s="74">
        <f>G26+G27</f>
        <v>3071.7</v>
      </c>
      <c r="H25" s="10"/>
      <c r="I25" s="29"/>
      <c r="L25" s="10"/>
    </row>
    <row r="26" spans="1:12" ht="30.75">
      <c r="A26" s="56"/>
      <c r="B26" s="70"/>
      <c r="C26" s="60" t="s">
        <v>30</v>
      </c>
      <c r="D26" s="67" t="s">
        <v>88</v>
      </c>
      <c r="E26" s="82">
        <v>1632.5</v>
      </c>
      <c r="F26" s="82">
        <v>1359.7</v>
      </c>
      <c r="G26" s="82">
        <v>1714.3</v>
      </c>
      <c r="H26" s="10"/>
      <c r="I26" s="29"/>
      <c r="L26" s="10"/>
    </row>
    <row r="27" spans="1:12" ht="30.75">
      <c r="A27" s="56"/>
      <c r="B27" s="70"/>
      <c r="C27" s="60" t="s">
        <v>30</v>
      </c>
      <c r="D27" s="67" t="s">
        <v>89</v>
      </c>
      <c r="E27" s="82">
        <v>1443.3</v>
      </c>
      <c r="F27" s="82">
        <v>1753.8</v>
      </c>
      <c r="G27" s="82">
        <v>1357.4</v>
      </c>
      <c r="H27" s="10"/>
      <c r="I27" s="29"/>
      <c r="L27" s="10"/>
    </row>
    <row r="28" spans="1:12" ht="30.7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0.7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2.25">
      <c r="A33" s="56"/>
      <c r="B33" s="70"/>
      <c r="C33" s="60" t="s">
        <v>121</v>
      </c>
      <c r="D33" s="67" t="s">
        <v>91</v>
      </c>
      <c r="E33" s="82">
        <v>16285.9</v>
      </c>
      <c r="F33" s="82">
        <v>13000</v>
      </c>
      <c r="G33" s="82">
        <v>15000</v>
      </c>
      <c r="H33" s="10"/>
      <c r="I33" s="29"/>
    </row>
    <row r="34" spans="1:9" ht="24.75" customHeight="1">
      <c r="A34" s="56"/>
      <c r="B34" s="70"/>
      <c r="C34" s="58" t="s">
        <v>9</v>
      </c>
      <c r="D34" s="65" t="s">
        <v>38</v>
      </c>
      <c r="E34" s="74">
        <f>E35</f>
        <v>186793</v>
      </c>
      <c r="F34" s="74">
        <f>F35</f>
        <v>176320.8</v>
      </c>
      <c r="G34" s="74">
        <f>G35</f>
        <v>165157.9</v>
      </c>
      <c r="H34" s="10"/>
      <c r="I34" s="34"/>
    </row>
    <row r="35" spans="1:9" ht="23.25" customHeight="1">
      <c r="A35" s="56"/>
      <c r="B35" s="70"/>
      <c r="C35" s="58" t="s">
        <v>10</v>
      </c>
      <c r="D35" s="65" t="s">
        <v>169</v>
      </c>
      <c r="E35" s="74">
        <f>SUM(E36:E46)</f>
        <v>186793</v>
      </c>
      <c r="F35" s="74">
        <f>SUM(F36:F46)</f>
        <v>176320.8</v>
      </c>
      <c r="G35" s="74">
        <f>SUM(G36:G46)</f>
        <v>165157.9</v>
      </c>
      <c r="H35" s="10"/>
      <c r="I35" s="34"/>
    </row>
    <row r="36" spans="1:10" ht="36.75" customHeight="1">
      <c r="A36" s="56"/>
      <c r="B36" s="70"/>
      <c r="C36" s="60" t="s">
        <v>31</v>
      </c>
      <c r="D36" s="67" t="s">
        <v>92</v>
      </c>
      <c r="E36" s="82">
        <v>500</v>
      </c>
      <c r="F36" s="82">
        <v>0</v>
      </c>
      <c r="G36" s="82">
        <v>0</v>
      </c>
      <c r="H36" s="35"/>
      <c r="I36" s="34"/>
      <c r="J36" s="34"/>
    </row>
    <row r="37" spans="1:10" ht="90.75" customHeight="1">
      <c r="A37" s="56"/>
      <c r="B37" s="70"/>
      <c r="C37" s="61" t="s">
        <v>32</v>
      </c>
      <c r="D37" s="67" t="s">
        <v>39</v>
      </c>
      <c r="E37" s="82">
        <f>16252.6+222.3+627.6</f>
        <v>17102.5</v>
      </c>
      <c r="F37" s="82">
        <v>18864.8</v>
      </c>
      <c r="G37" s="82">
        <v>20091</v>
      </c>
      <c r="H37" s="35"/>
      <c r="I37" s="34"/>
      <c r="J37" s="35"/>
    </row>
    <row r="38" spans="1:9" ht="78">
      <c r="A38" s="56"/>
      <c r="B38" s="70"/>
      <c r="C38" s="61" t="s">
        <v>122</v>
      </c>
      <c r="D38" s="67" t="s">
        <v>40</v>
      </c>
      <c r="E38" s="82">
        <f>18553.6+253.7+701.5</f>
        <v>19508.8</v>
      </c>
      <c r="F38" s="82">
        <v>21535.7</v>
      </c>
      <c r="G38" s="82">
        <v>22935.5</v>
      </c>
      <c r="H38" s="10"/>
      <c r="I38" s="36"/>
    </row>
    <row r="39" spans="1:12" ht="47.25" customHeight="1">
      <c r="A39" s="56"/>
      <c r="B39" s="70"/>
      <c r="C39" s="60" t="s">
        <v>123</v>
      </c>
      <c r="D39" s="67" t="s">
        <v>170</v>
      </c>
      <c r="E39" s="82">
        <f>105.9-1.1</f>
        <v>104.80000000000001</v>
      </c>
      <c r="F39" s="82">
        <f>105.9-1.1</f>
        <v>104.80000000000001</v>
      </c>
      <c r="G39" s="82">
        <f>105.9-1.1</f>
        <v>104.80000000000001</v>
      </c>
      <c r="H39" s="23"/>
      <c r="I39" s="23"/>
      <c r="J39" s="23"/>
      <c r="K39" s="23"/>
      <c r="L39" s="23"/>
    </row>
    <row r="40" spans="1:9" ht="46.5">
      <c r="A40" s="56"/>
      <c r="B40" s="70"/>
      <c r="C40" s="60" t="s">
        <v>19</v>
      </c>
      <c r="D40" s="67" t="s">
        <v>41</v>
      </c>
      <c r="E40" s="82">
        <f>26248.9+359+533.7</f>
        <v>27141.600000000002</v>
      </c>
      <c r="F40" s="82">
        <v>28635.2</v>
      </c>
      <c r="G40" s="82">
        <v>28635.2</v>
      </c>
      <c r="H40" s="10"/>
      <c r="I40" s="37"/>
    </row>
    <row r="41" spans="1:9" ht="36" customHeight="1">
      <c r="A41" s="56"/>
      <c r="B41" s="70"/>
      <c r="C41" s="60" t="s">
        <v>216</v>
      </c>
      <c r="D41" s="67" t="s">
        <v>215</v>
      </c>
      <c r="E41" s="82">
        <f>27164.4-27164.4</f>
        <v>0</v>
      </c>
      <c r="F41" s="82">
        <v>27164.4</v>
      </c>
      <c r="G41" s="82">
        <v>0</v>
      </c>
      <c r="H41" s="10"/>
      <c r="I41" s="37"/>
    </row>
    <row r="42" spans="1:9" ht="109.5" customHeight="1">
      <c r="A42" s="56"/>
      <c r="B42" s="70"/>
      <c r="C42" s="60" t="s">
        <v>214</v>
      </c>
      <c r="D42" s="67" t="s">
        <v>213</v>
      </c>
      <c r="E42" s="82">
        <v>13715.4</v>
      </c>
      <c r="F42" s="82">
        <v>13015.9</v>
      </c>
      <c r="G42" s="82">
        <v>13391.4</v>
      </c>
      <c r="H42" s="10"/>
      <c r="I42" s="37"/>
    </row>
    <row r="43" spans="1:12" ht="30.75">
      <c r="A43" s="56"/>
      <c r="B43" s="70"/>
      <c r="C43" s="60" t="s">
        <v>192</v>
      </c>
      <c r="D43" s="67" t="s">
        <v>191</v>
      </c>
      <c r="E43" s="76">
        <v>13536</v>
      </c>
      <c r="F43" s="76">
        <v>0</v>
      </c>
      <c r="G43" s="76">
        <v>0</v>
      </c>
      <c r="H43" s="30"/>
      <c r="I43" s="30"/>
      <c r="J43" s="30"/>
      <c r="K43" s="31"/>
      <c r="L43" s="31"/>
    </row>
    <row r="44" spans="1:9" ht="61.5" customHeight="1">
      <c r="A44" s="56"/>
      <c r="B44" s="70"/>
      <c r="C44" s="60" t="s">
        <v>187</v>
      </c>
      <c r="D44" s="67" t="s">
        <v>93</v>
      </c>
      <c r="E44" s="82">
        <f>4782.6+12162.7-6004.4</f>
        <v>10940.900000000003</v>
      </c>
      <c r="F44" s="82">
        <v>0</v>
      </c>
      <c r="G44" s="82">
        <v>20000</v>
      </c>
      <c r="H44" s="10"/>
      <c r="I44" s="38"/>
    </row>
    <row r="45" spans="1:9" ht="78.75" customHeight="1">
      <c r="A45" s="56"/>
      <c r="B45" s="70"/>
      <c r="C45" s="61" t="s">
        <v>16</v>
      </c>
      <c r="D45" s="67" t="s">
        <v>83</v>
      </c>
      <c r="E45" s="82">
        <v>68000</v>
      </c>
      <c r="F45" s="82">
        <v>67000</v>
      </c>
      <c r="G45" s="82">
        <v>60000</v>
      </c>
      <c r="H45" s="10"/>
      <c r="I45" s="39"/>
    </row>
    <row r="46" spans="1:9" ht="52.5" customHeight="1">
      <c r="A46" s="56"/>
      <c r="B46" s="70"/>
      <c r="C46" s="61" t="s">
        <v>227</v>
      </c>
      <c r="D46" s="67" t="s">
        <v>226</v>
      </c>
      <c r="E46" s="82">
        <f>7600+8643</f>
        <v>16243</v>
      </c>
      <c r="F46" s="82"/>
      <c r="G46" s="82"/>
      <c r="H46" s="10"/>
      <c r="I46" s="39"/>
    </row>
    <row r="47" spans="1:9" ht="30.75">
      <c r="A47" s="56"/>
      <c r="B47" s="70"/>
      <c r="C47" s="59" t="s">
        <v>124</v>
      </c>
      <c r="D47" s="66" t="s">
        <v>42</v>
      </c>
      <c r="E47" s="75">
        <f>E48+E49+E93+E96+E100+E102+E104+E106+E109+E112</f>
        <v>1361079.9</v>
      </c>
      <c r="F47" s="75">
        <f>F48+F49+F93+F96+F100+F102+F104+F106+F109+F112</f>
        <v>1472746.1</v>
      </c>
      <c r="G47" s="75">
        <f>G48+G49+G93+G96+G100+G102+G104+G106+G109+G112</f>
        <v>1513499.7999999998</v>
      </c>
      <c r="H47" s="10"/>
      <c r="I47" s="37"/>
    </row>
    <row r="48" spans="1:9" ht="63" customHeight="1">
      <c r="A48" s="56"/>
      <c r="B48" s="70"/>
      <c r="C48" s="60" t="s">
        <v>125</v>
      </c>
      <c r="D48" s="67" t="s">
        <v>43</v>
      </c>
      <c r="E48" s="82">
        <f>47898.8+6739.5</f>
        <v>54638.3</v>
      </c>
      <c r="F48" s="82">
        <v>66431.7</v>
      </c>
      <c r="G48" s="82">
        <v>69071.8</v>
      </c>
      <c r="H48" s="10"/>
      <c r="I48" s="37"/>
    </row>
    <row r="49" spans="1:9" ht="36" customHeight="1">
      <c r="A49" s="56"/>
      <c r="B49" s="70"/>
      <c r="C49" s="62" t="s">
        <v>12</v>
      </c>
      <c r="D49" s="68" t="s">
        <v>102</v>
      </c>
      <c r="E49" s="77">
        <f>E50</f>
        <v>1107769.6999999997</v>
      </c>
      <c r="F49" s="77">
        <f>F50</f>
        <v>1200974.5</v>
      </c>
      <c r="G49" s="77">
        <f>G50</f>
        <v>1222035.5</v>
      </c>
      <c r="H49" s="10"/>
      <c r="I49" s="37"/>
    </row>
    <row r="50" spans="1:9" ht="30.75">
      <c r="A50" s="56"/>
      <c r="B50" s="70"/>
      <c r="C50" s="58" t="s">
        <v>126</v>
      </c>
      <c r="D50" s="65" t="s">
        <v>171</v>
      </c>
      <c r="E50" s="74">
        <f>SUM(E51:E92)</f>
        <v>1107769.6999999997</v>
      </c>
      <c r="F50" s="74">
        <f>SUM(F51:F92)</f>
        <v>1200974.5</v>
      </c>
      <c r="G50" s="74">
        <f>SUM(G51:G92)</f>
        <v>1222035.5</v>
      </c>
      <c r="H50" s="10"/>
      <c r="I50" s="39"/>
    </row>
    <row r="51" spans="1:10" ht="90.75" customHeight="1">
      <c r="A51" s="56"/>
      <c r="B51" s="70"/>
      <c r="C51" s="61" t="s">
        <v>20</v>
      </c>
      <c r="D51" s="67" t="s">
        <v>44</v>
      </c>
      <c r="E51" s="82">
        <v>4.3</v>
      </c>
      <c r="F51" s="82">
        <v>5.6</v>
      </c>
      <c r="G51" s="82">
        <v>5.2</v>
      </c>
      <c r="H51" s="39"/>
      <c r="I51" s="39"/>
      <c r="J51" s="39"/>
    </row>
    <row r="52" spans="1:10" ht="62.25">
      <c r="A52" s="56"/>
      <c r="B52" s="70"/>
      <c r="C52" s="60" t="s">
        <v>21</v>
      </c>
      <c r="D52" s="67" t="s">
        <v>45</v>
      </c>
      <c r="E52" s="82">
        <v>7344.5</v>
      </c>
      <c r="F52" s="82">
        <v>11753.1</v>
      </c>
      <c r="G52" s="82">
        <v>11780.6</v>
      </c>
      <c r="H52" s="39"/>
      <c r="I52" s="39"/>
      <c r="J52" s="39"/>
    </row>
    <row r="53" spans="1:10" ht="61.5" customHeight="1">
      <c r="A53" s="56"/>
      <c r="B53" s="70"/>
      <c r="C53" s="60" t="s">
        <v>212</v>
      </c>
      <c r="D53" s="67" t="s">
        <v>46</v>
      </c>
      <c r="E53" s="82">
        <f>33544.2+7627.1</f>
        <v>41171.299999999996</v>
      </c>
      <c r="F53" s="82">
        <v>45560.6</v>
      </c>
      <c r="G53" s="82">
        <v>46368.6</v>
      </c>
      <c r="H53" s="39"/>
      <c r="I53" s="39"/>
      <c r="J53" s="39"/>
    </row>
    <row r="54" spans="1:9" ht="78">
      <c r="A54" s="56"/>
      <c r="B54" s="70"/>
      <c r="C54" s="61" t="s">
        <v>127</v>
      </c>
      <c r="D54" s="67" t="s">
        <v>47</v>
      </c>
      <c r="E54" s="82">
        <v>62.5</v>
      </c>
      <c r="F54" s="82">
        <v>62.5</v>
      </c>
      <c r="G54" s="82">
        <v>62.5</v>
      </c>
      <c r="H54" s="10"/>
      <c r="I54" s="37"/>
    </row>
    <row r="55" spans="1:9" ht="45.75" customHeight="1">
      <c r="A55" s="56"/>
      <c r="B55" s="70"/>
      <c r="C55" s="60" t="s">
        <v>13</v>
      </c>
      <c r="D55" s="67" t="s">
        <v>48</v>
      </c>
      <c r="E55" s="82">
        <v>583.9</v>
      </c>
      <c r="F55" s="82">
        <v>589.3</v>
      </c>
      <c r="G55" s="82">
        <v>611.3</v>
      </c>
      <c r="H55" s="10"/>
      <c r="I55" s="37"/>
    </row>
    <row r="56" spans="1:9" ht="47.25" customHeight="1">
      <c r="A56" s="56"/>
      <c r="B56" s="70"/>
      <c r="C56" s="60" t="s">
        <v>128</v>
      </c>
      <c r="D56" s="67" t="s">
        <v>49</v>
      </c>
      <c r="E56" s="82">
        <v>137.4</v>
      </c>
      <c r="F56" s="82">
        <v>137.4</v>
      </c>
      <c r="G56" s="82">
        <v>137.4</v>
      </c>
      <c r="H56" s="10"/>
      <c r="I56" s="37"/>
    </row>
    <row r="57" spans="1:9" ht="47.25" customHeight="1">
      <c r="A57" s="56"/>
      <c r="B57" s="70"/>
      <c r="C57" s="60" t="s">
        <v>194</v>
      </c>
      <c r="D57" s="67" t="s">
        <v>193</v>
      </c>
      <c r="E57" s="82">
        <v>13696.8</v>
      </c>
      <c r="F57" s="82">
        <v>16931.2</v>
      </c>
      <c r="G57" s="82">
        <v>16931.2</v>
      </c>
      <c r="H57" s="10"/>
      <c r="I57" s="37"/>
    </row>
    <row r="58" spans="1:9" ht="48" customHeight="1">
      <c r="A58" s="56"/>
      <c r="B58" s="70"/>
      <c r="C58" s="60" t="s">
        <v>129</v>
      </c>
      <c r="D58" s="67" t="s">
        <v>50</v>
      </c>
      <c r="E58" s="82">
        <v>164.7</v>
      </c>
      <c r="F58" s="82">
        <v>208.8</v>
      </c>
      <c r="G58" s="82">
        <v>208.8</v>
      </c>
      <c r="H58" s="10"/>
      <c r="I58" s="39"/>
    </row>
    <row r="59" spans="1:9" ht="61.5" customHeight="1">
      <c r="A59" s="56"/>
      <c r="B59" s="70"/>
      <c r="C59" s="60" t="s">
        <v>199</v>
      </c>
      <c r="D59" s="67" t="s">
        <v>201</v>
      </c>
      <c r="E59" s="82">
        <v>400.5</v>
      </c>
      <c r="F59" s="82">
        <v>404.4</v>
      </c>
      <c r="G59" s="82">
        <v>419.8</v>
      </c>
      <c r="H59" s="10"/>
      <c r="I59" s="39"/>
    </row>
    <row r="60" spans="1:9" ht="108" customHeight="1">
      <c r="A60" s="56"/>
      <c r="B60" s="70"/>
      <c r="C60" s="60" t="s">
        <v>200</v>
      </c>
      <c r="D60" s="67" t="s">
        <v>202</v>
      </c>
      <c r="E60" s="82">
        <f>424.6-8.1</f>
        <v>416.5</v>
      </c>
      <c r="F60" s="82">
        <v>414.7</v>
      </c>
      <c r="G60" s="82">
        <v>424.5</v>
      </c>
      <c r="H60" s="10"/>
      <c r="I60" s="39"/>
    </row>
    <row r="61" spans="1:9" ht="63.75" customHeight="1">
      <c r="A61" s="56"/>
      <c r="B61" s="70"/>
      <c r="C61" s="60" t="s">
        <v>130</v>
      </c>
      <c r="D61" s="67" t="s">
        <v>51</v>
      </c>
      <c r="E61" s="82">
        <f>320646.6+7859.4+11118.1</f>
        <v>339624.1</v>
      </c>
      <c r="F61" s="82">
        <v>361523.1</v>
      </c>
      <c r="G61" s="82">
        <v>381920</v>
      </c>
      <c r="H61" s="10"/>
      <c r="I61" s="37"/>
    </row>
    <row r="62" spans="1:9" ht="65.25" customHeight="1">
      <c r="A62" s="56"/>
      <c r="B62" s="70"/>
      <c r="C62" s="60" t="s">
        <v>131</v>
      </c>
      <c r="D62" s="67" t="s">
        <v>52</v>
      </c>
      <c r="E62" s="82">
        <f>51.9+1.3+1.7</f>
        <v>54.9</v>
      </c>
      <c r="F62" s="82">
        <v>58.7</v>
      </c>
      <c r="G62" s="82">
        <v>62.3</v>
      </c>
      <c r="H62" s="10"/>
      <c r="I62" s="37"/>
    </row>
    <row r="63" spans="1:9" ht="78">
      <c r="A63" s="56"/>
      <c r="B63" s="70"/>
      <c r="C63" s="61" t="s">
        <v>132</v>
      </c>
      <c r="D63" s="67" t="s">
        <v>53</v>
      </c>
      <c r="E63" s="82">
        <v>6699</v>
      </c>
      <c r="F63" s="82">
        <v>6699</v>
      </c>
      <c r="G63" s="82">
        <v>6699</v>
      </c>
      <c r="H63" s="10"/>
      <c r="I63" s="37"/>
    </row>
    <row r="64" spans="1:9" ht="93">
      <c r="A64" s="56"/>
      <c r="B64" s="70"/>
      <c r="C64" s="61" t="s">
        <v>22</v>
      </c>
      <c r="D64" s="67" t="s">
        <v>54</v>
      </c>
      <c r="E64" s="82">
        <f>26505.9+2387.6</f>
        <v>28893.5</v>
      </c>
      <c r="F64" s="82">
        <v>34754.9</v>
      </c>
      <c r="G64" s="82">
        <v>32214.3</v>
      </c>
      <c r="H64" s="10"/>
      <c r="I64" s="37"/>
    </row>
    <row r="65" spans="1:9" ht="61.5" customHeight="1">
      <c r="A65" s="56"/>
      <c r="B65" s="70"/>
      <c r="C65" s="60" t="s">
        <v>23</v>
      </c>
      <c r="D65" s="67" t="s">
        <v>55</v>
      </c>
      <c r="E65" s="82">
        <v>534.1</v>
      </c>
      <c r="F65" s="82">
        <v>447.1</v>
      </c>
      <c r="G65" s="82">
        <v>447.7</v>
      </c>
      <c r="H65" s="10"/>
      <c r="I65" s="37"/>
    </row>
    <row r="66" spans="1:9" ht="63" customHeight="1">
      <c r="A66" s="56"/>
      <c r="B66" s="70"/>
      <c r="C66" s="60" t="s">
        <v>97</v>
      </c>
      <c r="D66" s="67" t="s">
        <v>96</v>
      </c>
      <c r="E66" s="82">
        <v>13348.7</v>
      </c>
      <c r="F66" s="82">
        <v>13706</v>
      </c>
      <c r="G66" s="82">
        <v>14747.3</v>
      </c>
      <c r="H66" s="10"/>
      <c r="I66" s="37"/>
    </row>
    <row r="67" spans="1:9" ht="91.5" customHeight="1">
      <c r="A67" s="56"/>
      <c r="B67" s="70"/>
      <c r="C67" s="61" t="s">
        <v>210</v>
      </c>
      <c r="D67" s="67" t="s">
        <v>56</v>
      </c>
      <c r="E67" s="82">
        <f>2066.3+435.2</f>
        <v>2501.5</v>
      </c>
      <c r="F67" s="82">
        <v>2755</v>
      </c>
      <c r="G67" s="82">
        <v>2755</v>
      </c>
      <c r="H67" s="10"/>
      <c r="I67" s="37"/>
    </row>
    <row r="68" spans="1:9" ht="99" customHeight="1">
      <c r="A68" s="56"/>
      <c r="B68" s="70"/>
      <c r="C68" s="61" t="s">
        <v>211</v>
      </c>
      <c r="D68" s="67" t="s">
        <v>57</v>
      </c>
      <c r="E68" s="82">
        <f>77.7+23.6</f>
        <v>101.30000000000001</v>
      </c>
      <c r="F68" s="82">
        <v>103.6</v>
      </c>
      <c r="G68" s="82">
        <v>103.6</v>
      </c>
      <c r="H68" s="10"/>
      <c r="I68" s="37"/>
    </row>
    <row r="69" spans="1:9" ht="46.5" customHeight="1">
      <c r="A69" s="56"/>
      <c r="B69" s="70"/>
      <c r="C69" s="60" t="s">
        <v>0</v>
      </c>
      <c r="D69" s="67" t="s">
        <v>58</v>
      </c>
      <c r="E69" s="82">
        <v>586.7</v>
      </c>
      <c r="F69" s="82">
        <v>592.1</v>
      </c>
      <c r="G69" s="82">
        <v>614.2</v>
      </c>
      <c r="H69" s="10"/>
      <c r="I69" s="39"/>
    </row>
    <row r="70" spans="1:9" ht="62.25">
      <c r="A70" s="56"/>
      <c r="B70" s="70"/>
      <c r="C70" s="60" t="s">
        <v>1</v>
      </c>
      <c r="D70" s="67" t="s">
        <v>59</v>
      </c>
      <c r="E70" s="82">
        <v>1345.8</v>
      </c>
      <c r="F70" s="82">
        <v>1358.3</v>
      </c>
      <c r="G70" s="82">
        <v>1409.5</v>
      </c>
      <c r="H70" s="10"/>
      <c r="I70" s="39"/>
    </row>
    <row r="71" spans="1:9" ht="93">
      <c r="A71" s="56"/>
      <c r="B71" s="70"/>
      <c r="C71" s="61" t="s">
        <v>133</v>
      </c>
      <c r="D71" s="67" t="s">
        <v>60</v>
      </c>
      <c r="E71" s="82">
        <f>72005.6+9733.8</f>
        <v>81739.40000000001</v>
      </c>
      <c r="F71" s="82">
        <v>100332.8</v>
      </c>
      <c r="G71" s="82">
        <v>100332.8</v>
      </c>
      <c r="H71" s="10"/>
      <c r="I71" s="39"/>
    </row>
    <row r="72" spans="1:9" ht="108.75">
      <c r="A72" s="56"/>
      <c r="B72" s="70"/>
      <c r="C72" s="61" t="s">
        <v>134</v>
      </c>
      <c r="D72" s="67" t="s">
        <v>61</v>
      </c>
      <c r="E72" s="82">
        <f>175.4+73.6</f>
        <v>249</v>
      </c>
      <c r="F72" s="82">
        <v>233.9</v>
      </c>
      <c r="G72" s="82">
        <v>233.9</v>
      </c>
      <c r="H72" s="10"/>
      <c r="I72" s="39"/>
    </row>
    <row r="73" spans="1:9" ht="93">
      <c r="A73" s="56"/>
      <c r="B73" s="70"/>
      <c r="C73" s="61" t="s">
        <v>135</v>
      </c>
      <c r="D73" s="67" t="s">
        <v>62</v>
      </c>
      <c r="E73" s="82">
        <v>79.6</v>
      </c>
      <c r="F73" s="82">
        <v>79.6</v>
      </c>
      <c r="G73" s="82">
        <v>79.6</v>
      </c>
      <c r="H73" s="10"/>
      <c r="I73" s="39"/>
    </row>
    <row r="74" spans="1:9" ht="123.75" customHeight="1">
      <c r="A74" s="56"/>
      <c r="B74" s="70"/>
      <c r="C74" s="61" t="s">
        <v>136</v>
      </c>
      <c r="D74" s="67" t="s">
        <v>63</v>
      </c>
      <c r="E74" s="82">
        <f>49681.8+3000+1610.9</f>
        <v>54292.700000000004</v>
      </c>
      <c r="F74" s="82">
        <v>56483.4</v>
      </c>
      <c r="G74" s="82">
        <v>59677.5</v>
      </c>
      <c r="H74" s="10"/>
      <c r="I74" s="39"/>
    </row>
    <row r="75" spans="1:9" ht="60" customHeight="1">
      <c r="A75" s="56"/>
      <c r="B75" s="70"/>
      <c r="C75" s="60" t="s">
        <v>137</v>
      </c>
      <c r="D75" s="67" t="s">
        <v>64</v>
      </c>
      <c r="E75" s="82">
        <v>946.3</v>
      </c>
      <c r="F75" s="82">
        <v>985.8</v>
      </c>
      <c r="G75" s="82">
        <v>1025.2</v>
      </c>
      <c r="H75" s="10"/>
      <c r="I75" s="39"/>
    </row>
    <row r="76" spans="1:9" ht="62.25">
      <c r="A76" s="56"/>
      <c r="B76" s="70"/>
      <c r="C76" s="60" t="s">
        <v>24</v>
      </c>
      <c r="D76" s="67" t="s">
        <v>172</v>
      </c>
      <c r="E76" s="82">
        <v>1168</v>
      </c>
      <c r="F76" s="82">
        <v>1178.9</v>
      </c>
      <c r="G76" s="82">
        <v>1222.8</v>
      </c>
      <c r="H76" s="10"/>
      <c r="I76" s="39"/>
    </row>
    <row r="77" spans="1:9" ht="79.5" customHeight="1">
      <c r="A77" s="56"/>
      <c r="B77" s="70"/>
      <c r="C77" s="61" t="s">
        <v>25</v>
      </c>
      <c r="D77" s="67" t="s">
        <v>65</v>
      </c>
      <c r="E77" s="82">
        <v>73.9</v>
      </c>
      <c r="F77" s="82">
        <v>73.9</v>
      </c>
      <c r="G77" s="82">
        <v>73.9</v>
      </c>
      <c r="H77" s="10"/>
      <c r="I77" s="39"/>
    </row>
    <row r="78" spans="1:9" ht="78" customHeight="1">
      <c r="A78" s="56"/>
      <c r="B78" s="70"/>
      <c r="C78" s="60" t="s">
        <v>33</v>
      </c>
      <c r="D78" s="67" t="s">
        <v>66</v>
      </c>
      <c r="E78" s="82">
        <v>2516.7</v>
      </c>
      <c r="F78" s="82">
        <v>2596.2</v>
      </c>
      <c r="G78" s="82">
        <v>2633.2</v>
      </c>
      <c r="H78" s="10"/>
      <c r="I78" s="39"/>
    </row>
    <row r="79" spans="1:9" ht="63" customHeight="1">
      <c r="A79" s="56"/>
      <c r="B79" s="70"/>
      <c r="C79" s="60" t="s">
        <v>5</v>
      </c>
      <c r="D79" s="67" t="s">
        <v>98</v>
      </c>
      <c r="E79" s="82">
        <f>13428.1-416.4</f>
        <v>13011.7</v>
      </c>
      <c r="F79" s="82">
        <v>14124.7</v>
      </c>
      <c r="G79" s="82">
        <v>14732</v>
      </c>
      <c r="H79" s="10"/>
      <c r="I79" s="39"/>
    </row>
    <row r="80" spans="1:9" ht="93">
      <c r="A80" s="56"/>
      <c r="B80" s="70"/>
      <c r="C80" s="61" t="s">
        <v>138</v>
      </c>
      <c r="D80" s="67" t="s">
        <v>99</v>
      </c>
      <c r="E80" s="82">
        <v>1093.7</v>
      </c>
      <c r="F80" s="82">
        <v>1093.7</v>
      </c>
      <c r="G80" s="82">
        <v>1093.7</v>
      </c>
      <c r="H80" s="10"/>
      <c r="I80" s="39"/>
    </row>
    <row r="81" spans="1:9" ht="93">
      <c r="A81" s="56"/>
      <c r="B81" s="70"/>
      <c r="C81" s="61" t="s">
        <v>138</v>
      </c>
      <c r="D81" s="67" t="s">
        <v>99</v>
      </c>
      <c r="E81" s="82">
        <v>93.7</v>
      </c>
      <c r="F81" s="82">
        <v>93.7</v>
      </c>
      <c r="G81" s="82">
        <v>93.7</v>
      </c>
      <c r="H81" s="10"/>
      <c r="I81" s="39"/>
    </row>
    <row r="82" spans="1:9" ht="76.5" customHeight="1">
      <c r="A82" s="56"/>
      <c r="B82" s="70"/>
      <c r="C82" s="61" t="s">
        <v>138</v>
      </c>
      <c r="D82" s="67" t="s">
        <v>99</v>
      </c>
      <c r="E82" s="82">
        <v>1127.5</v>
      </c>
      <c r="F82" s="82">
        <v>1127.5</v>
      </c>
      <c r="G82" s="82">
        <v>1127.5</v>
      </c>
      <c r="H82" s="10"/>
      <c r="I82" s="39"/>
    </row>
    <row r="83" spans="1:12" ht="45" customHeight="1">
      <c r="A83" s="56"/>
      <c r="B83" s="71"/>
      <c r="C83" s="60" t="s">
        <v>2</v>
      </c>
      <c r="D83" s="67" t="s">
        <v>100</v>
      </c>
      <c r="E83" s="82">
        <v>3937.2</v>
      </c>
      <c r="F83" s="82">
        <v>9843</v>
      </c>
      <c r="G83" s="82">
        <v>7220.4</v>
      </c>
      <c r="H83" s="40"/>
      <c r="I83" s="41"/>
      <c r="J83" s="40"/>
      <c r="K83" s="40"/>
      <c r="L83" s="40"/>
    </row>
    <row r="84" spans="1:9" ht="60.75" customHeight="1">
      <c r="A84" s="56"/>
      <c r="B84" s="71"/>
      <c r="C84" s="60" t="s">
        <v>139</v>
      </c>
      <c r="D84" s="67" t="s">
        <v>67</v>
      </c>
      <c r="E84" s="82">
        <v>1000.2</v>
      </c>
      <c r="F84" s="82">
        <v>2000.4</v>
      </c>
      <c r="G84" s="82">
        <v>1500.6</v>
      </c>
      <c r="H84" s="10"/>
      <c r="I84" s="39"/>
    </row>
    <row r="85" spans="1:9" ht="45" customHeight="1">
      <c r="A85" s="56"/>
      <c r="B85" s="70"/>
      <c r="C85" s="60" t="s">
        <v>26</v>
      </c>
      <c r="D85" s="67" t="s">
        <v>68</v>
      </c>
      <c r="E85" s="82">
        <v>586.2</v>
      </c>
      <c r="F85" s="82">
        <v>586.2</v>
      </c>
      <c r="G85" s="82">
        <v>586.2</v>
      </c>
      <c r="H85" s="10"/>
      <c r="I85" s="39"/>
    </row>
    <row r="86" spans="1:9" ht="146.25" customHeight="1">
      <c r="A86" s="56"/>
      <c r="B86" s="70"/>
      <c r="C86" s="60" t="s">
        <v>204</v>
      </c>
      <c r="D86" s="67" t="s">
        <v>203</v>
      </c>
      <c r="E86" s="82">
        <v>80</v>
      </c>
      <c r="F86" s="82">
        <v>80</v>
      </c>
      <c r="G86" s="82">
        <v>80</v>
      </c>
      <c r="H86" s="10"/>
      <c r="I86" s="39"/>
    </row>
    <row r="87" spans="1:12" ht="61.5" customHeight="1">
      <c r="A87" s="56"/>
      <c r="B87" s="70"/>
      <c r="C87" s="60" t="s">
        <v>27</v>
      </c>
      <c r="D87" s="67" t="s">
        <v>173</v>
      </c>
      <c r="E87" s="82">
        <f>306895.8+7522.3+15712</f>
        <v>330130.1</v>
      </c>
      <c r="F87" s="82">
        <v>348045.6</v>
      </c>
      <c r="G87" s="82">
        <v>334661</v>
      </c>
      <c r="H87" s="10"/>
      <c r="I87" s="39"/>
      <c r="K87" s="42"/>
      <c r="L87" s="43"/>
    </row>
    <row r="88" spans="1:12" ht="61.5" customHeight="1">
      <c r="A88" s="56"/>
      <c r="B88" s="70"/>
      <c r="C88" s="60" t="s">
        <v>3</v>
      </c>
      <c r="D88" s="67" t="s">
        <v>69</v>
      </c>
      <c r="E88" s="82">
        <f>49.1+1.2+2.6</f>
        <v>52.900000000000006</v>
      </c>
      <c r="F88" s="82">
        <v>55.7</v>
      </c>
      <c r="G88" s="82">
        <v>53.5</v>
      </c>
      <c r="H88" s="41"/>
      <c r="I88" s="41"/>
      <c r="J88" s="41"/>
      <c r="K88" s="41"/>
      <c r="L88" s="41"/>
    </row>
    <row r="89" spans="1:9" ht="46.5" customHeight="1">
      <c r="A89" s="56"/>
      <c r="B89" s="70"/>
      <c r="C89" s="60" t="s">
        <v>94</v>
      </c>
      <c r="D89" s="67" t="s">
        <v>95</v>
      </c>
      <c r="E89" s="82">
        <v>153509.7</v>
      </c>
      <c r="F89" s="82">
        <v>157618.7</v>
      </c>
      <c r="G89" s="82">
        <v>169593.7</v>
      </c>
      <c r="H89" s="10"/>
      <c r="I89" s="39"/>
    </row>
    <row r="90" spans="1:9" ht="129.75" customHeight="1">
      <c r="A90" s="56"/>
      <c r="B90" s="70"/>
      <c r="C90" s="60" t="s">
        <v>206</v>
      </c>
      <c r="D90" s="67" t="s">
        <v>205</v>
      </c>
      <c r="E90" s="76">
        <v>387.7</v>
      </c>
      <c r="F90" s="76">
        <v>403.2</v>
      </c>
      <c r="G90" s="76">
        <v>419.3</v>
      </c>
      <c r="H90" s="10"/>
      <c r="I90" s="39"/>
    </row>
    <row r="91" spans="1:9" ht="127.5" customHeight="1">
      <c r="A91" s="56"/>
      <c r="B91" s="70"/>
      <c r="C91" s="60" t="s">
        <v>219</v>
      </c>
      <c r="D91" s="67" t="s">
        <v>217</v>
      </c>
      <c r="E91" s="76">
        <v>0.1</v>
      </c>
      <c r="F91" s="76">
        <v>0.1</v>
      </c>
      <c r="G91" s="76">
        <v>0.1</v>
      </c>
      <c r="H91" s="10"/>
      <c r="I91" s="39"/>
    </row>
    <row r="92" spans="1:9" ht="63.75" customHeight="1">
      <c r="A92" s="56"/>
      <c r="B92" s="70"/>
      <c r="C92" s="60" t="s">
        <v>220</v>
      </c>
      <c r="D92" s="67" t="s">
        <v>218</v>
      </c>
      <c r="E92" s="76">
        <f>3925.2+96.2</f>
        <v>4021.3999999999996</v>
      </c>
      <c r="F92" s="76">
        <v>5872.1</v>
      </c>
      <c r="G92" s="76">
        <v>7672.1</v>
      </c>
      <c r="H92" s="10"/>
      <c r="I92" s="39"/>
    </row>
    <row r="93" spans="1:12" ht="62.25">
      <c r="A93" s="56"/>
      <c r="B93" s="70"/>
      <c r="C93" s="58" t="s">
        <v>140</v>
      </c>
      <c r="D93" s="65" t="s">
        <v>70</v>
      </c>
      <c r="E93" s="74">
        <f>SUM(E94:E95)</f>
        <v>52990.6</v>
      </c>
      <c r="F93" s="74">
        <f>SUM(F94:F95)</f>
        <v>55852.8</v>
      </c>
      <c r="G93" s="74">
        <f>SUM(G94:G95)</f>
        <v>61589.4</v>
      </c>
      <c r="H93" s="44"/>
      <c r="I93" s="41"/>
      <c r="J93" s="44"/>
      <c r="K93" s="44"/>
      <c r="L93" s="44"/>
    </row>
    <row r="94" spans="1:12" ht="78">
      <c r="A94" s="56"/>
      <c r="B94" s="70"/>
      <c r="C94" s="60" t="s">
        <v>188</v>
      </c>
      <c r="D94" s="67" t="s">
        <v>72</v>
      </c>
      <c r="E94" s="82">
        <f>51559.5+1431.1</f>
        <v>52990.6</v>
      </c>
      <c r="F94" s="82">
        <v>55852.8</v>
      </c>
      <c r="G94" s="82">
        <v>61589.4</v>
      </c>
      <c r="H94" s="41"/>
      <c r="I94" s="41"/>
      <c r="J94" s="41"/>
      <c r="K94" s="41"/>
      <c r="L94" s="41"/>
    </row>
    <row r="95" spans="1:12" ht="62.25" customHeight="1">
      <c r="A95" s="56"/>
      <c r="B95" s="70"/>
      <c r="C95" s="60" t="s">
        <v>4</v>
      </c>
      <c r="D95" s="67" t="s">
        <v>71</v>
      </c>
      <c r="E95" s="76">
        <v>0</v>
      </c>
      <c r="F95" s="76">
        <v>0</v>
      </c>
      <c r="G95" s="76">
        <v>0</v>
      </c>
      <c r="H95" s="41"/>
      <c r="I95" s="41"/>
      <c r="J95" s="41"/>
      <c r="K95" s="41"/>
      <c r="L95" s="41"/>
    </row>
    <row r="96" spans="1:9" ht="62.25" customHeight="1">
      <c r="A96" s="56"/>
      <c r="B96" s="70"/>
      <c r="C96" s="58" t="s">
        <v>141</v>
      </c>
      <c r="D96" s="65" t="s">
        <v>73</v>
      </c>
      <c r="E96" s="74">
        <f>SUM(E97:E99)</f>
        <v>36823.1</v>
      </c>
      <c r="F96" s="74">
        <f>SUM(F97:F99)</f>
        <v>37646.6</v>
      </c>
      <c r="G96" s="74">
        <f>SUM(G97:G99)</f>
        <v>43348</v>
      </c>
      <c r="H96" s="10"/>
      <c r="I96" s="39"/>
    </row>
    <row r="97" spans="1:9" ht="48.75" customHeight="1">
      <c r="A97" s="56"/>
      <c r="B97" s="70"/>
      <c r="C97" s="60" t="s">
        <v>142</v>
      </c>
      <c r="D97" s="67" t="s">
        <v>74</v>
      </c>
      <c r="E97" s="82">
        <v>2935.9</v>
      </c>
      <c r="F97" s="82">
        <v>3001.3</v>
      </c>
      <c r="G97" s="82">
        <v>3457</v>
      </c>
      <c r="H97" s="10"/>
      <c r="I97" s="37"/>
    </row>
    <row r="98" spans="1:9" ht="62.25">
      <c r="A98" s="56"/>
      <c r="B98" s="70"/>
      <c r="C98" s="60" t="s">
        <v>101</v>
      </c>
      <c r="D98" s="67" t="s">
        <v>174</v>
      </c>
      <c r="E98" s="82">
        <v>124.8</v>
      </c>
      <c r="F98" s="82">
        <f>130-0.2</f>
        <v>129.8</v>
      </c>
      <c r="G98" s="82">
        <v>135</v>
      </c>
      <c r="H98" s="45"/>
      <c r="I98" s="45"/>
    </row>
    <row r="99" spans="1:12" ht="62.25">
      <c r="A99" s="56"/>
      <c r="B99" s="70"/>
      <c r="C99" s="60" t="s">
        <v>143</v>
      </c>
      <c r="D99" s="67" t="s">
        <v>75</v>
      </c>
      <c r="E99" s="82">
        <v>33762.4</v>
      </c>
      <c r="F99" s="82">
        <v>34515.5</v>
      </c>
      <c r="G99" s="82">
        <v>39756</v>
      </c>
      <c r="H99" s="23"/>
      <c r="I99" s="23"/>
      <c r="J99" s="23"/>
      <c r="K99" s="23"/>
      <c r="L99" s="23"/>
    </row>
    <row r="100" spans="1:12" ht="60" customHeight="1">
      <c r="A100" s="56"/>
      <c r="B100" s="70"/>
      <c r="C100" s="58" t="s">
        <v>144</v>
      </c>
      <c r="D100" s="65" t="s">
        <v>76</v>
      </c>
      <c r="E100" s="74">
        <f>E101</f>
        <v>78.4</v>
      </c>
      <c r="F100" s="74">
        <f>F101</f>
        <v>1.9</v>
      </c>
      <c r="G100" s="74">
        <f>G101</f>
        <v>1.4</v>
      </c>
      <c r="H100" s="46"/>
      <c r="I100" s="26"/>
      <c r="J100" s="26"/>
      <c r="K100" s="26"/>
      <c r="L100" s="47"/>
    </row>
    <row r="101" spans="1:12" ht="62.25">
      <c r="A101" s="56"/>
      <c r="B101" s="70"/>
      <c r="C101" s="60" t="s">
        <v>145</v>
      </c>
      <c r="D101" s="67" t="s">
        <v>175</v>
      </c>
      <c r="E101" s="82">
        <v>78.4</v>
      </c>
      <c r="F101" s="82">
        <v>1.9</v>
      </c>
      <c r="G101" s="82">
        <v>1.4</v>
      </c>
      <c r="H101" s="46"/>
      <c r="I101" s="26"/>
      <c r="J101" s="26"/>
      <c r="K101" s="26"/>
      <c r="L101" s="47"/>
    </row>
    <row r="102" spans="1:12" ht="62.25" hidden="1">
      <c r="A102" s="56"/>
      <c r="B102" s="70"/>
      <c r="C102" s="58" t="s">
        <v>146</v>
      </c>
      <c r="D102" s="65" t="s">
        <v>77</v>
      </c>
      <c r="E102" s="74">
        <f>E103</f>
        <v>0</v>
      </c>
      <c r="F102" s="74">
        <f>F103</f>
        <v>0</v>
      </c>
      <c r="G102" s="74">
        <f>G103</f>
        <v>0</v>
      </c>
      <c r="H102" s="46"/>
      <c r="I102" s="26"/>
      <c r="J102" s="26"/>
      <c r="K102" s="26"/>
      <c r="L102" s="47"/>
    </row>
    <row r="103" spans="1:12" ht="62.25" hidden="1">
      <c r="A103" s="56"/>
      <c r="B103" s="70"/>
      <c r="C103" s="60" t="s">
        <v>147</v>
      </c>
      <c r="D103" s="67" t="s">
        <v>176</v>
      </c>
      <c r="E103" s="82">
        <v>0</v>
      </c>
      <c r="F103" s="82">
        <v>0</v>
      </c>
      <c r="G103" s="82">
        <v>0</v>
      </c>
      <c r="H103" s="46"/>
      <c r="I103" s="26"/>
      <c r="J103" s="26"/>
      <c r="K103" s="26"/>
      <c r="L103" s="47"/>
    </row>
    <row r="104" spans="1:12" ht="93" hidden="1">
      <c r="A104" s="56"/>
      <c r="B104" s="70"/>
      <c r="C104" s="63" t="s">
        <v>148</v>
      </c>
      <c r="D104" s="65" t="s">
        <v>78</v>
      </c>
      <c r="E104" s="74">
        <f>E105</f>
        <v>0</v>
      </c>
      <c r="F104" s="74">
        <f>F105</f>
        <v>0</v>
      </c>
      <c r="G104" s="74">
        <f>G105</f>
        <v>0</v>
      </c>
      <c r="H104" s="46"/>
      <c r="I104" s="26"/>
      <c r="J104" s="26"/>
      <c r="K104" s="26"/>
      <c r="L104" s="47"/>
    </row>
    <row r="105" spans="1:12" ht="78.75" customHeight="1" hidden="1">
      <c r="A105" s="56"/>
      <c r="B105" s="70"/>
      <c r="C105" s="61" t="s">
        <v>28</v>
      </c>
      <c r="D105" s="67" t="s">
        <v>177</v>
      </c>
      <c r="E105" s="82">
        <v>0</v>
      </c>
      <c r="F105" s="82">
        <v>0</v>
      </c>
      <c r="G105" s="82">
        <v>0</v>
      </c>
      <c r="H105" s="46"/>
      <c r="I105" s="26"/>
      <c r="J105" s="26"/>
      <c r="K105" s="26"/>
      <c r="L105" s="47"/>
    </row>
    <row r="106" spans="1:10" ht="46.5">
      <c r="A106" s="56"/>
      <c r="B106" s="70"/>
      <c r="C106" s="63" t="s">
        <v>186</v>
      </c>
      <c r="D106" s="65" t="s">
        <v>185</v>
      </c>
      <c r="E106" s="74">
        <f>E107+E108</f>
        <v>27766.1</v>
      </c>
      <c r="F106" s="74">
        <f>F107+F108</f>
        <v>27645.300000000003</v>
      </c>
      <c r="G106" s="74">
        <f>G107+G108</f>
        <v>28299.8</v>
      </c>
      <c r="H106" s="48"/>
      <c r="I106" s="49"/>
      <c r="J106" s="50"/>
    </row>
    <row r="107" spans="1:13" s="91" customFormat="1" ht="78">
      <c r="A107" s="56"/>
      <c r="B107" s="70"/>
      <c r="C107" s="85" t="s">
        <v>197</v>
      </c>
      <c r="D107" s="86" t="s">
        <v>195</v>
      </c>
      <c r="E107" s="87">
        <f>2264.5-43.2</f>
        <v>2221.3</v>
      </c>
      <c r="F107" s="87">
        <f>2626.3-414.7</f>
        <v>2211.6000000000004</v>
      </c>
      <c r="G107" s="87">
        <f>2688.5-424.5</f>
        <v>2264</v>
      </c>
      <c r="H107" s="88"/>
      <c r="I107" s="89"/>
      <c r="J107" s="28"/>
      <c r="K107" s="90"/>
      <c r="L107" s="47"/>
      <c r="M107" s="56"/>
    </row>
    <row r="108" spans="1:10" ht="45" customHeight="1">
      <c r="A108" s="56"/>
      <c r="B108" s="70"/>
      <c r="C108" s="61" t="s">
        <v>198</v>
      </c>
      <c r="D108" s="67" t="s">
        <v>196</v>
      </c>
      <c r="E108" s="82">
        <f>26041.2-496.4</f>
        <v>25544.8</v>
      </c>
      <c r="F108" s="82">
        <v>25433.7</v>
      </c>
      <c r="G108" s="82">
        <v>26035.8</v>
      </c>
      <c r="H108" s="48"/>
      <c r="I108" s="49"/>
      <c r="J108" s="50"/>
    </row>
    <row r="109" spans="1:12" ht="62.25">
      <c r="A109" s="56"/>
      <c r="B109" s="70"/>
      <c r="C109" s="58" t="s">
        <v>149</v>
      </c>
      <c r="D109" s="65" t="s">
        <v>79</v>
      </c>
      <c r="E109" s="74">
        <f>E110+E111</f>
        <v>831.4</v>
      </c>
      <c r="F109" s="74">
        <f>F110+F111</f>
        <v>808.5</v>
      </c>
      <c r="G109" s="74">
        <f>G110+G111</f>
        <v>775.9</v>
      </c>
      <c r="H109" s="31"/>
      <c r="I109" s="51"/>
      <c r="J109" s="31"/>
      <c r="K109" s="31"/>
      <c r="L109" s="31"/>
    </row>
    <row r="110" spans="1:10" ht="62.25">
      <c r="A110" s="56"/>
      <c r="B110" s="70"/>
      <c r="C110" s="60" t="s">
        <v>17</v>
      </c>
      <c r="D110" s="67" t="s">
        <v>80</v>
      </c>
      <c r="E110" s="76">
        <v>66.5</v>
      </c>
      <c r="F110" s="76">
        <v>64.7</v>
      </c>
      <c r="G110" s="76">
        <v>62.1</v>
      </c>
      <c r="H110" s="52"/>
      <c r="I110" s="53"/>
      <c r="J110" s="52"/>
    </row>
    <row r="111" spans="1:9" ht="51.75" customHeight="1">
      <c r="A111" s="56"/>
      <c r="B111" s="70"/>
      <c r="C111" s="60" t="s">
        <v>150</v>
      </c>
      <c r="D111" s="67" t="s">
        <v>81</v>
      </c>
      <c r="E111" s="82">
        <v>764.9</v>
      </c>
      <c r="F111" s="82">
        <v>743.8</v>
      </c>
      <c r="G111" s="82">
        <v>713.8</v>
      </c>
      <c r="H111" s="10"/>
      <c r="I111" s="54"/>
    </row>
    <row r="112" spans="1:9" ht="35.25" customHeight="1">
      <c r="A112" s="56"/>
      <c r="B112" s="70"/>
      <c r="C112" s="58" t="s">
        <v>151</v>
      </c>
      <c r="D112" s="65" t="s">
        <v>178</v>
      </c>
      <c r="E112" s="74">
        <f>E113</f>
        <v>80182.3</v>
      </c>
      <c r="F112" s="74">
        <f>F113</f>
        <v>83384.8</v>
      </c>
      <c r="G112" s="74">
        <f>G113</f>
        <v>88378</v>
      </c>
      <c r="H112" s="10"/>
      <c r="I112" s="54"/>
    </row>
    <row r="113" spans="1:7" ht="51.75" customHeight="1">
      <c r="A113" s="56"/>
      <c r="B113" s="69"/>
      <c r="C113" s="60" t="s">
        <v>35</v>
      </c>
      <c r="D113" s="67" t="s">
        <v>82</v>
      </c>
      <c r="E113" s="82">
        <v>80182.3</v>
      </c>
      <c r="F113" s="82">
        <v>83384.8</v>
      </c>
      <c r="G113" s="82">
        <v>88378</v>
      </c>
    </row>
    <row r="114" spans="1:7" ht="15">
      <c r="A114" s="56"/>
      <c r="B114" s="69"/>
      <c r="C114" s="59" t="s">
        <v>6</v>
      </c>
      <c r="D114" s="66" t="s">
        <v>179</v>
      </c>
      <c r="E114" s="75">
        <f>E115+E117</f>
        <v>29706.2</v>
      </c>
      <c r="F114" s="75">
        <f>F115+F117</f>
        <v>29806.2</v>
      </c>
      <c r="G114" s="75">
        <f>G115+G117</f>
        <v>29806.2</v>
      </c>
    </row>
    <row r="115" spans="2:9" ht="62.25">
      <c r="B115" s="2"/>
      <c r="C115" s="58" t="s">
        <v>152</v>
      </c>
      <c r="D115" s="65" t="s">
        <v>155</v>
      </c>
      <c r="E115" s="74">
        <f>E116</f>
        <v>28123.2</v>
      </c>
      <c r="F115" s="74">
        <f>F116</f>
        <v>28123.2</v>
      </c>
      <c r="G115" s="74">
        <f>G116</f>
        <v>28123.2</v>
      </c>
      <c r="H115" s="5"/>
      <c r="I115" s="5"/>
    </row>
    <row r="116" spans="2:7" ht="62.25">
      <c r="B116" s="2"/>
      <c r="C116" s="60" t="s">
        <v>103</v>
      </c>
      <c r="D116" s="67" t="s">
        <v>221</v>
      </c>
      <c r="E116" s="82">
        <v>28123.2</v>
      </c>
      <c r="F116" s="82">
        <v>28123.2</v>
      </c>
      <c r="G116" s="82">
        <v>28123.2</v>
      </c>
    </row>
    <row r="117" spans="2:7" ht="24" customHeight="1">
      <c r="B117" s="2"/>
      <c r="C117" s="58" t="s">
        <v>153</v>
      </c>
      <c r="D117" s="65" t="s">
        <v>156</v>
      </c>
      <c r="E117" s="74">
        <f>E118</f>
        <v>1583</v>
      </c>
      <c r="F117" s="74">
        <f>F118</f>
        <v>1683</v>
      </c>
      <c r="G117" s="74">
        <f>G118</f>
        <v>1683</v>
      </c>
    </row>
    <row r="118" spans="2:7" ht="30.75">
      <c r="B118" s="2"/>
      <c r="C118" s="58" t="s">
        <v>154</v>
      </c>
      <c r="D118" s="65" t="s">
        <v>157</v>
      </c>
      <c r="E118" s="74">
        <f>E119+E120+E121+E122</f>
        <v>1583</v>
      </c>
      <c r="F118" s="74">
        <f>F119+F120+F121+F122</f>
        <v>1683</v>
      </c>
      <c r="G118" s="74">
        <f>G119+G120+G121+G122</f>
        <v>1683</v>
      </c>
    </row>
    <row r="119" spans="2:7" ht="63.75" customHeight="1">
      <c r="B119" s="2"/>
      <c r="C119" s="60" t="s">
        <v>86</v>
      </c>
      <c r="D119" s="67" t="s">
        <v>158</v>
      </c>
      <c r="E119" s="76">
        <v>0</v>
      </c>
      <c r="F119" s="76">
        <v>0</v>
      </c>
      <c r="G119" s="76">
        <v>0</v>
      </c>
    </row>
    <row r="120" spans="1:12" s="4" customFormat="1" ht="64.5" customHeight="1">
      <c r="A120"/>
      <c r="B120" s="2"/>
      <c r="C120" s="60" t="s">
        <v>85</v>
      </c>
      <c r="D120" s="67" t="s">
        <v>159</v>
      </c>
      <c r="E120" s="82">
        <v>1150</v>
      </c>
      <c r="F120" s="82">
        <v>1250</v>
      </c>
      <c r="G120" s="82">
        <v>1250</v>
      </c>
      <c r="J120" s="10"/>
      <c r="K120" s="10"/>
      <c r="L120" s="12"/>
    </row>
    <row r="121" spans="1:12" s="4" customFormat="1" ht="81.75" customHeight="1">
      <c r="A121"/>
      <c r="B121" s="95"/>
      <c r="C121" s="96" t="s">
        <v>234</v>
      </c>
      <c r="D121" s="67" t="s">
        <v>236</v>
      </c>
      <c r="E121" s="82">
        <v>34.6</v>
      </c>
      <c r="F121" s="82">
        <v>34.6</v>
      </c>
      <c r="G121" s="82">
        <v>34.6</v>
      </c>
      <c r="J121" s="10"/>
      <c r="K121" s="10"/>
      <c r="L121" s="12"/>
    </row>
    <row r="122" spans="1:12" s="4" customFormat="1" ht="64.5" customHeight="1">
      <c r="A122"/>
      <c r="B122" s="95"/>
      <c r="C122" s="97" t="s">
        <v>235</v>
      </c>
      <c r="D122" s="67" t="s">
        <v>237</v>
      </c>
      <c r="E122" s="82">
        <v>398.4</v>
      </c>
      <c r="F122" s="82">
        <v>398.4</v>
      </c>
      <c r="G122" s="82">
        <v>398.4</v>
      </c>
      <c r="J122" s="10"/>
      <c r="K122" s="10"/>
      <c r="L122" s="12"/>
    </row>
    <row r="123" spans="1:12" s="4" customFormat="1" ht="30" customHeight="1">
      <c r="A123"/>
      <c r="B123" s="95"/>
      <c r="C123" s="98" t="s">
        <v>238</v>
      </c>
      <c r="D123" s="65" t="s">
        <v>240</v>
      </c>
      <c r="E123" s="83">
        <f aca="true" t="shared" si="0" ref="E123:G124">E124</f>
        <v>14.1</v>
      </c>
      <c r="F123" s="83">
        <f t="shared" si="0"/>
        <v>0</v>
      </c>
      <c r="G123" s="83">
        <f t="shared" si="0"/>
        <v>0</v>
      </c>
      <c r="J123" s="10"/>
      <c r="K123" s="10"/>
      <c r="L123" s="12"/>
    </row>
    <row r="124" spans="1:12" s="4" customFormat="1" ht="35.25" customHeight="1">
      <c r="A124"/>
      <c r="B124" s="95"/>
      <c r="C124" s="98" t="s">
        <v>239</v>
      </c>
      <c r="D124" s="65" t="s">
        <v>241</v>
      </c>
      <c r="E124" s="83">
        <f t="shared" si="0"/>
        <v>14.1</v>
      </c>
      <c r="F124" s="83">
        <f t="shared" si="0"/>
        <v>0</v>
      </c>
      <c r="G124" s="83">
        <f t="shared" si="0"/>
        <v>0</v>
      </c>
      <c r="J124" s="10"/>
      <c r="K124" s="10"/>
      <c r="L124" s="12"/>
    </row>
    <row r="125" spans="1:12" s="4" customFormat="1" ht="39" customHeight="1">
      <c r="A125"/>
      <c r="B125" s="95"/>
      <c r="C125" s="99" t="s">
        <v>239</v>
      </c>
      <c r="D125" s="86" t="s">
        <v>241</v>
      </c>
      <c r="E125" s="82">
        <v>14.1</v>
      </c>
      <c r="F125" s="82">
        <v>0</v>
      </c>
      <c r="G125" s="82">
        <v>0</v>
      </c>
      <c r="J125" s="10"/>
      <c r="K125" s="10"/>
      <c r="L125" s="12"/>
    </row>
    <row r="126" spans="1:12" s="4" customFormat="1" ht="39" customHeight="1">
      <c r="A126"/>
      <c r="B126" s="95"/>
      <c r="C126" s="57" t="s">
        <v>244</v>
      </c>
      <c r="D126" s="64" t="s">
        <v>245</v>
      </c>
      <c r="E126" s="101">
        <v>110927.4</v>
      </c>
      <c r="F126" s="101">
        <v>0</v>
      </c>
      <c r="G126" s="101">
        <v>0</v>
      </c>
      <c r="J126" s="10"/>
      <c r="K126" s="10"/>
      <c r="L126" s="12"/>
    </row>
    <row r="127" spans="1:12" s="4" customFormat="1" ht="39">
      <c r="A127"/>
      <c r="B127" s="1"/>
      <c r="C127" s="94" t="s">
        <v>222</v>
      </c>
      <c r="D127" s="66" t="s">
        <v>223</v>
      </c>
      <c r="E127" s="75">
        <f>E128+E129</f>
        <v>-3937.3999999999996</v>
      </c>
      <c r="F127" s="75">
        <f>F128</f>
        <v>0</v>
      </c>
      <c r="G127" s="75">
        <f>G128</f>
        <v>0</v>
      </c>
      <c r="J127" s="10"/>
      <c r="K127" s="10"/>
      <c r="L127" s="12"/>
    </row>
    <row r="128" spans="1:12" s="4" customFormat="1" ht="52.5">
      <c r="A128"/>
      <c r="B128" s="1"/>
      <c r="C128" s="92" t="s">
        <v>224</v>
      </c>
      <c r="D128" s="67" t="s">
        <v>225</v>
      </c>
      <c r="E128" s="93">
        <v>-3898.7</v>
      </c>
      <c r="F128" s="93">
        <v>0</v>
      </c>
      <c r="G128" s="93">
        <v>0</v>
      </c>
      <c r="J128" s="10"/>
      <c r="K128" s="10"/>
      <c r="L128" s="12"/>
    </row>
    <row r="129" spans="1:12" s="4" customFormat="1" ht="59.25" customHeight="1">
      <c r="A129"/>
      <c r="B129" s="1"/>
      <c r="C129" s="92" t="s">
        <v>243</v>
      </c>
      <c r="D129" s="67" t="s">
        <v>242</v>
      </c>
      <c r="E129" s="100">
        <v>-38.7</v>
      </c>
      <c r="F129" s="100">
        <v>0</v>
      </c>
      <c r="G129" s="100">
        <v>0</v>
      </c>
      <c r="J129" s="10"/>
      <c r="K129" s="10"/>
      <c r="L129" s="12"/>
    </row>
    <row r="130" spans="1:12" s="4" customFormat="1" ht="12.75">
      <c r="A130"/>
      <c r="B130" s="1"/>
      <c r="C130" s="72"/>
      <c r="D130" s="1"/>
      <c r="E130" s="1"/>
      <c r="F130"/>
      <c r="G130" s="1"/>
      <c r="J130" s="10"/>
      <c r="K130" s="10"/>
      <c r="L130" s="12"/>
    </row>
    <row r="131" spans="1:12" s="4" customFormat="1" ht="12.75">
      <c r="A131"/>
      <c r="B131" s="1"/>
      <c r="C131" s="72"/>
      <c r="D131" s="1"/>
      <c r="E131" s="1"/>
      <c r="F131"/>
      <c r="G131" s="84"/>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2022-06-23T06:43:31Z</cp:lastPrinted>
  <dcterms:created xsi:type="dcterms:W3CDTF">2008-10-30T07:18:08Z</dcterms:created>
  <dcterms:modified xsi:type="dcterms:W3CDTF">2022-06-23T08:16:51Z</dcterms:modified>
  <cp:category/>
  <cp:version/>
  <cp:contentType/>
  <cp:contentStatus/>
</cp:coreProperties>
</file>