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68" windowWidth="15876" windowHeight="12096" activeTab="0"/>
  </bookViews>
  <sheets>
    <sheet name="29.06" sheetId="1" r:id="rId1"/>
  </sheets>
  <definedNames>
    <definedName name="_xlnm.Print_Area" localSheetId="0">'29.06'!$A$1:$G$145</definedName>
  </definedNames>
  <calcPr fullCalcOnLoad="1"/>
</workbook>
</file>

<file path=xl/sharedStrings.xml><?xml version="1.0" encoding="utf-8"?>
<sst xmlns="http://schemas.openxmlformats.org/spreadsheetml/2006/main" count="280" uniqueCount="269">
  <si>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</si>
  <si>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</si>
  <si>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</si>
  <si>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</si>
  <si>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</si>
  <si>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</si>
  <si>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</si>
  <si>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</si>
  <si>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</si>
  <si>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</si>
  <si>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</si>
  <si>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</si>
  <si>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</si>
  <si>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</si>
  <si>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</si>
  <si>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</si>
  <si>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</si>
  <si>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</si>
  <si>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</si>
  <si>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</si>
  <si>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</si>
  <si>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</si>
  <si>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</si>
  <si>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</si>
  <si>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</si>
  <si>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</si>
  <si>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</si>
  <si>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</si>
  <si>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</si>
  <si>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</si>
  <si>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</si>
  <si>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</si>
  <si>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</si>
  <si>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</si>
  <si>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</si>
  <si>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</si>
  <si>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</si>
  <si>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</si>
  <si>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</si>
  <si>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</si>
  <si>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</si>
  <si>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</si>
  <si>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</si>
  <si>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</si>
  <si>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</si>
  <si>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</si>
  <si>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</si>
  <si>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</si>
  <si>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</si>
  <si>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</si>
  <si>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</si>
  <si>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</si>
  <si>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</si>
  <si>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</si>
  <si>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</si>
  <si>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</si>
  <si>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</si>
  <si>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</si>
  <si>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</si>
  <si>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</si>
  <si>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</si>
  <si>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</si>
  <si>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</si>
  <si>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</si>
  <si>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</si>
  <si>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</si>
  <si>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</si>
  <si>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</si>
  <si>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</si>
  <si>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</si>
  <si>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</si>
  <si>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</si>
  <si>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</si>
  <si>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</si>
  <si>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</si>
  <si>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</si>
  <si>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</si>
  <si>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</si>
  <si>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</si>
  <si>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</si>
  <si>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</si>
  <si>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</si>
  <si>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</si>
  <si>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</si>
  <si>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</si>
  <si>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</si>
  <si>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</si>
  <si>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</si>
  <si>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</si>
  <si>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</si>
  <si>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</si>
  <si>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</si>
  <si>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</si>
  <si>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</si>
  <si>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</si>
  <si>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</si>
  <si>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</si>
  <si>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</si>
  <si>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</si>
  <si>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</si>
  <si>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</si>
  <si>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</si>
  <si>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</si>
  <si>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</si>
  <si>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</si>
  <si>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</si>
  <si>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</si>
  <si>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</si>
  <si>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</si>
  <si>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</si>
  <si>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</si>
  <si>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</si>
  <si>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</si>
  <si>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</si>
  <si>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</si>
  <si>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</si>
  <si>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</si>
  <si>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</si>
  <si>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</si>
  <si>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</si>
  <si>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</si>
  <si>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</si>
  <si>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</si>
  <si>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</si>
  <si>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</si>
  <si>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</si>
  <si>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</si>
  <si>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</si>
  <si>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</si>
  <si>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</si>
  <si>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</si>
  <si>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</si>
  <si>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</si>
  <si>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</si>
  <si>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</si>
  <si>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</si>
  <si>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</si>
  <si>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</si>
  <si>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</si>
  <si>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</si>
  <si>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</si>
  <si>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</si>
  <si>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</si>
  <si>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</si>
  <si>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</si>
  <si>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</si>
  <si>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</si>
  <si>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</si>
  <si>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</si>
  <si>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</si>
  <si>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</si>
  <si>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</si>
  <si>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</si>
  <si>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</si>
  <si>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</si>
  <si>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</si>
  <si>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</si>
  <si>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</si>
  <si>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</si>
  <si>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</si>
  <si>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</si>
  <si>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</si>
  <si>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</si>
  <si>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</si>
  <si>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</si>
  <si>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</si>
  <si>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</si>
  <si>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</si>
  <si>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</si>
  <si>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</si>
  <si>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</si>
  <si>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</si>
  <si>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</si>
  <si>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</si>
  <si>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</si>
  <si>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</si>
  <si>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</si>
  <si>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</si>
  <si>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</si>
  <si>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</si>
  <si>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</si>
  <si>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</si>
  <si>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</si>
  <si>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</si>
  <si>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</si>
  <si>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</si>
  <si>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</si>
  <si>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</si>
  <si>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</si>
  <si>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</si>
  <si>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</si>
  <si>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</si>
  <si>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</si>
  <si>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</si>
  <si>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</si>
  <si>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</si>
  <si>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</si>
  <si>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</si>
  <si>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</si>
  <si>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</si>
  <si>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</si>
  <si>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</si>
  <si>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</si>
  <si>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</si>
  <si>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</si>
  <si>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</si>
  <si>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</si>
  <si>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</si>
  <si>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</si>
  <si>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</si>
  <si>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</si>
  <si>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</si>
  <si>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</si>
  <si>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</si>
  <si>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</si>
  <si>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</si>
  <si>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</si>
  <si>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</si>
  <si>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</si>
  <si>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</si>
  <si>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</si>
  <si>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</si>
  <si>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</si>
  <si>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</si>
  <si>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</si>
  <si>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</si>
  <si>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</si>
  <si>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</si>
  <si>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</si>
  <si>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</si>
  <si>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</si>
  <si>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</si>
  <si>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</si>
  <si>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</si>
  <si>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</si>
  <si>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</si>
  <si>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</si>
  <si>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</si>
  <si>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</si>
  <si>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</si>
  <si>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</si>
  <si>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</si>
  <si>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</si>
  <si>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</si>
  <si>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</si>
  <si>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</si>
  <si>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</si>
  <si>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</si>
  <si>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</si>
  <si>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</si>
  <si>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</si>
  <si>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</si>
  <si>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</si>
  <si>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</si>
  <si>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</si>
  <si>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</si>
  <si>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</si>
  <si>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</si>
  <si>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</si>
  <si>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</si>
  <si>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</si>
  <si>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</si>
  <si>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</si>
  <si>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</si>
  <si>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</si>
  <si>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</si>
  <si>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</si>
  <si>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Приложение  № 2</t>
  </si>
  <si>
    <t>от __________2023  №_____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</si>
</sst>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8" fillId="0" borderId="7" applyNumberFormat="0" applyFill="0" applyAlignment="0" applyProtection="0"/>
    <xf numFmtId="0" fontId="49" fillId="35" borderId="8"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2" fillId="37" borderId="0" applyNumberFormat="0" applyBorder="0" applyAlignment="0" applyProtection="0"/>
    <xf numFmtId="0" fontId="53"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4" fillId="0" borderId="11" applyNumberFormat="0" applyFill="0" applyAlignment="0" applyProtection="0"/>
    <xf numFmtId="0" fontId="55"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6"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right"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2"/>
  <sheetViews>
    <sheetView tabSelected="1" view="pageBreakPreview" zoomScaleSheetLayoutView="100" zoomScalePageLayoutView="0" workbookViewId="0" topLeftCell="A1">
      <selection activeCell="G6" sqref="G6"/>
    </sheetView>
  </sheetViews>
  <sheetFormatPr defaultColWidth="9.00390625" defaultRowHeight="12.75"/>
  <cols>
    <col min="1" max="1" width="0.37109375" style="0" customWidth="1"/>
    <col min="2" max="2" width="6.00390625" style="1" hidden="1" customWidth="1"/>
    <col min="3" max="3" width="67.375" style="71"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10" t="s">
        <v>267</v>
      </c>
      <c r="G1" s="110"/>
      <c r="H1" s="11"/>
      <c r="I1" s="11"/>
    </row>
    <row r="2" spans="5:9" ht="12.75">
      <c r="E2" s="6"/>
      <c r="F2" s="8" t="s">
        <v>34</v>
      </c>
      <c r="G2" s="7" t="s">
        <v>14</v>
      </c>
      <c r="H2" s="11"/>
      <c r="I2" s="11"/>
    </row>
    <row r="3" spans="5:9" ht="33.75" customHeight="1">
      <c r="E3" s="111" t="s">
        <v>29</v>
      </c>
      <c r="F3" s="112"/>
      <c r="G3" s="112"/>
      <c r="H3" s="13"/>
      <c r="I3" s="13"/>
    </row>
    <row r="4" spans="5:9" ht="18" customHeight="1">
      <c r="E4" s="110" t="s">
        <v>268</v>
      </c>
      <c r="F4" s="110"/>
      <c r="G4" s="110"/>
      <c r="H4" s="11"/>
      <c r="I4" s="11"/>
    </row>
    <row r="5" spans="3:9" ht="21.75" customHeight="1">
      <c r="C5" s="113" t="s">
        <v>231</v>
      </c>
      <c r="D5" s="114"/>
      <c r="E5" s="114"/>
      <c r="F5" s="114"/>
      <c r="G5" s="114"/>
      <c r="H5" s="3"/>
      <c r="I5" s="3"/>
    </row>
    <row r="6" spans="3:9" ht="21.75" customHeight="1">
      <c r="C6" s="77"/>
      <c r="D6" s="3"/>
      <c r="E6" s="3"/>
      <c r="F6" s="3"/>
      <c r="G6" s="115" t="s">
        <v>18</v>
      </c>
      <c r="H6" s="3"/>
      <c r="I6" s="3"/>
    </row>
    <row r="7" spans="3:9" ht="34.5" customHeight="1">
      <c r="C7" s="79" t="s">
        <v>171</v>
      </c>
      <c r="D7" s="80" t="s">
        <v>172</v>
      </c>
      <c r="E7" s="78" t="s">
        <v>195</v>
      </c>
      <c r="F7" s="78" t="s">
        <v>232</v>
      </c>
      <c r="G7" s="78" t="s">
        <v>233</v>
      </c>
      <c r="H7" s="9"/>
      <c r="I7" s="9"/>
    </row>
    <row r="8" spans="1:12" ht="23.25" customHeight="1">
      <c r="A8" s="55"/>
      <c r="B8" s="68"/>
      <c r="C8" s="56" t="s">
        <v>7</v>
      </c>
      <c r="D8" s="63" t="s">
        <v>8</v>
      </c>
      <c r="E8" s="72">
        <f>E9+E139+E135+E138</f>
        <v>1775569.1</v>
      </c>
      <c r="F8" s="72">
        <f>F9</f>
        <v>1653565.4000000004</v>
      </c>
      <c r="G8" s="72">
        <f>G9</f>
        <v>1660370.6000000006</v>
      </c>
      <c r="H8" s="14"/>
      <c r="I8" s="15"/>
      <c r="L8" s="16"/>
    </row>
    <row r="9" spans="1:9" ht="33.75" customHeight="1">
      <c r="A9" s="55"/>
      <c r="B9" s="68"/>
      <c r="C9" s="57" t="s">
        <v>106</v>
      </c>
      <c r="D9" s="64" t="s">
        <v>11</v>
      </c>
      <c r="E9" s="73">
        <f>E10+E13+E56+E125</f>
        <v>1701836.6</v>
      </c>
      <c r="F9" s="73">
        <f>F10+F13+F56+F125</f>
        <v>1653565.4000000004</v>
      </c>
      <c r="G9" s="73">
        <f>G10+G13+G56+G125</f>
        <v>1660370.6000000006</v>
      </c>
      <c r="H9" s="17"/>
      <c r="I9" s="17"/>
    </row>
    <row r="10" spans="1:12" ht="25.5" customHeight="1">
      <c r="A10" s="55"/>
      <c r="B10" s="69"/>
      <c r="C10" s="58" t="s">
        <v>107</v>
      </c>
      <c r="D10" s="65" t="s">
        <v>155</v>
      </c>
      <c r="E10" s="74">
        <f>E11+E12</f>
        <v>102737.8</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0.75">
      <c r="A12" s="55"/>
      <c r="B12" s="69"/>
      <c r="C12" s="59" t="s">
        <v>15</v>
      </c>
      <c r="D12" s="66" t="s">
        <v>156</v>
      </c>
      <c r="E12" s="81">
        <f>1412.1+1495.2+7187.9</f>
        <v>10095.2</v>
      </c>
      <c r="F12" s="81">
        <v>4605.9</v>
      </c>
      <c r="G12" s="81">
        <v>4611.7</v>
      </c>
      <c r="H12" s="20"/>
      <c r="I12" s="21"/>
      <c r="J12" s="20"/>
      <c r="K12" s="20"/>
      <c r="L12" s="20"/>
    </row>
    <row r="13" spans="1:9" ht="29.25" customHeight="1">
      <c r="A13" s="55"/>
      <c r="B13" s="69"/>
      <c r="C13" s="58" t="s">
        <v>109</v>
      </c>
      <c r="D13" s="65" t="s">
        <v>36</v>
      </c>
      <c r="E13" s="74">
        <f>E14+E15+E16+E19+E22+E28+E31+E37+E43+E25+E40+E34</f>
        <v>307059.1</v>
      </c>
      <c r="F13" s="74">
        <f>F14+F15+F16+F19+F22+F28+F31+F37+F43+F25+F40+F34</f>
        <v>278460.3</v>
      </c>
      <c r="G13" s="74">
        <f>G14+G15+G16+G19+G22+G28+G31+G37+G43+G25+G40+G34</f>
        <v>253901.4</v>
      </c>
      <c r="H13" s="10"/>
      <c r="I13" s="22"/>
    </row>
    <row r="14" spans="1:9" ht="108.75" customHeight="1">
      <c r="A14" s="55"/>
      <c r="B14" s="69"/>
      <c r="C14" s="60" t="s">
        <v>110</v>
      </c>
      <c r="D14" s="66" t="s">
        <v>82</v>
      </c>
      <c r="E14" s="81">
        <f>60509.4+18359.6</f>
        <v>78869</v>
      </c>
      <c r="F14" s="81">
        <v>28976.9</v>
      </c>
      <c r="G14" s="81">
        <v>0</v>
      </c>
      <c r="H14" s="10"/>
      <c r="I14" s="22"/>
    </row>
    <row r="15" spans="1:12" ht="78" customHeight="1">
      <c r="A15" s="55"/>
      <c r="B15" s="69"/>
      <c r="C15" s="60" t="s">
        <v>111</v>
      </c>
      <c r="D15" s="66" t="s">
        <v>101</v>
      </c>
      <c r="E15" s="81">
        <f>706.8+89.9</f>
        <v>796.6999999999999</v>
      </c>
      <c r="F15" s="81">
        <v>292.7</v>
      </c>
      <c r="G15" s="81">
        <v>0</v>
      </c>
      <c r="H15" s="23"/>
      <c r="I15" s="23"/>
      <c r="J15" s="23"/>
      <c r="K15" s="24"/>
      <c r="L15" s="24"/>
    </row>
    <row r="16" spans="1:12" ht="93.75" customHeight="1">
      <c r="A16" s="55"/>
      <c r="B16" s="69"/>
      <c r="C16" s="57" t="s">
        <v>240</v>
      </c>
      <c r="D16" s="64" t="s">
        <v>241</v>
      </c>
      <c r="E16" s="73">
        <f>E17+E18</f>
        <v>3563.6</v>
      </c>
      <c r="F16" s="73">
        <f>F17+F18</f>
        <v>3512.7</v>
      </c>
      <c r="G16" s="73">
        <f>G17+G18</f>
        <v>3512.7</v>
      </c>
      <c r="H16" s="23"/>
      <c r="I16" s="23"/>
      <c r="J16" s="23"/>
      <c r="K16" s="24"/>
      <c r="L16" s="24"/>
    </row>
    <row r="17" spans="1:12" ht="111" customHeight="1">
      <c r="A17" s="55"/>
      <c r="B17" s="69"/>
      <c r="C17" s="60" t="s">
        <v>238</v>
      </c>
      <c r="D17" s="66" t="s">
        <v>242</v>
      </c>
      <c r="E17" s="81">
        <v>17.9</v>
      </c>
      <c r="F17" s="81">
        <v>17.6</v>
      </c>
      <c r="G17" s="81">
        <v>17.6</v>
      </c>
      <c r="H17" s="23"/>
      <c r="I17" s="23"/>
      <c r="J17" s="23"/>
      <c r="K17" s="24"/>
      <c r="L17" s="24"/>
    </row>
    <row r="18" spans="1:12" ht="94.5" customHeight="1">
      <c r="A18" s="55"/>
      <c r="B18" s="69"/>
      <c r="C18" s="60" t="s">
        <v>239</v>
      </c>
      <c r="D18" s="66" t="s">
        <v>264</v>
      </c>
      <c r="E18" s="81">
        <v>3545.7</v>
      </c>
      <c r="F18" s="81">
        <v>3495.1</v>
      </c>
      <c r="G18" s="81">
        <v>3495.1</v>
      </c>
      <c r="H18" s="23"/>
      <c r="I18" s="23"/>
      <c r="J18" s="23"/>
      <c r="K18" s="24"/>
      <c r="L18" s="24"/>
    </row>
    <row r="19" spans="1:12" ht="63.75" customHeight="1" hidden="1">
      <c r="A19" s="55"/>
      <c r="B19" s="69"/>
      <c r="C19" s="57" t="s">
        <v>85</v>
      </c>
      <c r="D19" s="64" t="s">
        <v>157</v>
      </c>
      <c r="E19" s="73">
        <f>E20+E21</f>
        <v>0</v>
      </c>
      <c r="F19" s="73">
        <f>F20+F21</f>
        <v>0</v>
      </c>
      <c r="G19" s="73">
        <f>G20+G21</f>
        <v>0</v>
      </c>
      <c r="H19" s="25"/>
      <c r="I19" s="26"/>
      <c r="J19" s="27"/>
      <c r="K19" s="27"/>
      <c r="L19" s="27"/>
    </row>
    <row r="20" spans="1:12" ht="92.25" customHeight="1" hidden="1">
      <c r="A20" s="55"/>
      <c r="B20" s="69"/>
      <c r="C20" s="59" t="s">
        <v>179</v>
      </c>
      <c r="D20" s="66" t="s">
        <v>236</v>
      </c>
      <c r="E20" s="81"/>
      <c r="F20" s="81"/>
      <c r="G20" s="81"/>
      <c r="H20" s="25"/>
      <c r="I20" s="26"/>
      <c r="J20" s="27"/>
      <c r="K20" s="27"/>
      <c r="L20" s="27"/>
    </row>
    <row r="21" spans="1:12" ht="78" customHeight="1" hidden="1">
      <c r="A21" s="55"/>
      <c r="B21" s="69"/>
      <c r="C21" s="59" t="s">
        <v>180</v>
      </c>
      <c r="D21" s="66" t="s">
        <v>237</v>
      </c>
      <c r="E21" s="81"/>
      <c r="F21" s="81"/>
      <c r="G21" s="81"/>
      <c r="H21" s="54"/>
      <c r="I21" s="26"/>
      <c r="J21" s="27"/>
      <c r="K21" s="28"/>
      <c r="L21" s="27"/>
    </row>
    <row r="22" spans="1:12" ht="62.25">
      <c r="A22" s="55"/>
      <c r="B22" s="69"/>
      <c r="C22" s="57" t="s">
        <v>112</v>
      </c>
      <c r="D22" s="64" t="s">
        <v>158</v>
      </c>
      <c r="E22" s="73">
        <f>E23+E24</f>
        <v>39310.4</v>
      </c>
      <c r="F22" s="73">
        <f>F23+F24</f>
        <v>39310.4</v>
      </c>
      <c r="G22" s="73">
        <f>G23+G24</f>
        <v>37573.9</v>
      </c>
      <c r="H22" s="25"/>
      <c r="I22" s="26"/>
      <c r="J22" s="27"/>
      <c r="K22" s="28"/>
      <c r="L22" s="27"/>
    </row>
    <row r="23" spans="1:12" ht="108.75">
      <c r="A23" s="55"/>
      <c r="B23" s="69"/>
      <c r="C23" s="60" t="s">
        <v>105</v>
      </c>
      <c r="D23" s="66" t="s">
        <v>102</v>
      </c>
      <c r="E23" s="81">
        <v>1241.4</v>
      </c>
      <c r="F23" s="81">
        <v>1241.4</v>
      </c>
      <c r="G23" s="81">
        <v>782.8</v>
      </c>
      <c r="H23" s="25"/>
      <c r="I23" s="26"/>
      <c r="J23" s="27"/>
      <c r="K23" s="28"/>
      <c r="L23" s="27"/>
    </row>
    <row r="24" spans="1:12" ht="93">
      <c r="A24" s="55"/>
      <c r="B24" s="69"/>
      <c r="C24" s="60" t="s">
        <v>104</v>
      </c>
      <c r="D24" s="66" t="s">
        <v>103</v>
      </c>
      <c r="E24" s="81">
        <v>38069</v>
      </c>
      <c r="F24" s="81">
        <v>38069</v>
      </c>
      <c r="G24" s="81">
        <v>36791.1</v>
      </c>
      <c r="H24" s="25"/>
      <c r="I24" s="26"/>
      <c r="J24" s="27"/>
      <c r="K24" s="28"/>
      <c r="L24" s="27"/>
    </row>
    <row r="25" spans="1:12" ht="62.25">
      <c r="A25" s="55"/>
      <c r="B25" s="69"/>
      <c r="C25" s="62" t="s">
        <v>216</v>
      </c>
      <c r="D25" s="64" t="s">
        <v>217</v>
      </c>
      <c r="E25" s="82">
        <f>E26+E27</f>
        <v>0</v>
      </c>
      <c r="F25" s="82">
        <f>F26+F27</f>
        <v>0</v>
      </c>
      <c r="G25" s="82">
        <f>G26+G27</f>
        <v>0</v>
      </c>
      <c r="H25" s="25"/>
      <c r="I25" s="26"/>
      <c r="J25" s="27"/>
      <c r="K25" s="28"/>
      <c r="L25" s="27"/>
    </row>
    <row r="26" spans="1:12" ht="80.25" customHeight="1">
      <c r="A26" s="55"/>
      <c r="B26" s="69"/>
      <c r="C26" s="60" t="s">
        <v>215</v>
      </c>
      <c r="D26" s="66" t="s">
        <v>218</v>
      </c>
      <c r="E26" s="81">
        <v>0</v>
      </c>
      <c r="F26" s="81">
        <v>0</v>
      </c>
      <c r="G26" s="81">
        <v>0</v>
      </c>
      <c r="H26" s="25"/>
      <c r="I26" s="26"/>
      <c r="J26" s="27"/>
      <c r="K26" s="28"/>
      <c r="L26" s="27"/>
    </row>
    <row r="27" spans="1:12" ht="78">
      <c r="A27" s="55"/>
      <c r="B27" s="69"/>
      <c r="C27" s="60" t="s">
        <v>214</v>
      </c>
      <c r="D27" s="66" t="s">
        <v>219</v>
      </c>
      <c r="E27" s="81">
        <v>0</v>
      </c>
      <c r="F27" s="81">
        <v>0</v>
      </c>
      <c r="G27" s="81">
        <v>0</v>
      </c>
      <c r="H27" s="25"/>
      <c r="I27" s="26"/>
      <c r="J27" s="27"/>
      <c r="K27" s="28"/>
      <c r="L27" s="27"/>
    </row>
    <row r="28" spans="1:12" ht="30.75">
      <c r="A28" s="55"/>
      <c r="B28" s="69"/>
      <c r="C28" s="57" t="s">
        <v>113</v>
      </c>
      <c r="D28" s="64" t="s">
        <v>159</v>
      </c>
      <c r="E28" s="73">
        <f>E29+E30</f>
        <v>2402.2000000000003</v>
      </c>
      <c r="F28" s="73">
        <f>F29+F30</f>
        <v>2615</v>
      </c>
      <c r="G28" s="73">
        <f>G29+G30</f>
        <v>2651.9</v>
      </c>
      <c r="H28" s="10"/>
      <c r="I28" s="29"/>
      <c r="L28" s="10"/>
    </row>
    <row r="29" spans="1:12" ht="30.75">
      <c r="A29" s="55"/>
      <c r="B29" s="69"/>
      <c r="C29" s="59" t="s">
        <v>30</v>
      </c>
      <c r="D29" s="66" t="s">
        <v>86</v>
      </c>
      <c r="E29" s="86">
        <f>639.2+616-104.6-118</f>
        <v>1032.6000000000001</v>
      </c>
      <c r="F29" s="81">
        <f>633.1+463.5</f>
        <v>1096.6</v>
      </c>
      <c r="G29" s="81">
        <f>628.4+469.7</f>
        <v>1098.1</v>
      </c>
      <c r="H29" s="10"/>
      <c r="I29" s="29"/>
      <c r="L29" s="10"/>
    </row>
    <row r="30" spans="1:12" ht="30.75">
      <c r="A30" s="55"/>
      <c r="B30" s="69"/>
      <c r="C30" s="59" t="s">
        <v>30</v>
      </c>
      <c r="D30" s="66" t="s">
        <v>87</v>
      </c>
      <c r="E30" s="86">
        <f>847.8+817.1-138.7-156.6</f>
        <v>1369.6000000000001</v>
      </c>
      <c r="F30" s="81">
        <f>876.6+641.8</f>
        <v>1518.4</v>
      </c>
      <c r="G30" s="81">
        <f>889.2+664.6</f>
        <v>1553.8000000000002</v>
      </c>
      <c r="H30" s="10"/>
      <c r="I30" s="29"/>
      <c r="L30" s="10"/>
    </row>
    <row r="31" spans="1:12" ht="30.7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2" ht="32.25" customHeight="1">
      <c r="A34" s="55"/>
      <c r="B34" s="69"/>
      <c r="C34" s="57" t="s">
        <v>257</v>
      </c>
      <c r="D34" s="64" t="s">
        <v>256</v>
      </c>
      <c r="E34" s="82">
        <f>E35+E36</f>
        <v>387.5</v>
      </c>
      <c r="F34" s="82">
        <f>F35+F36</f>
        <v>0</v>
      </c>
      <c r="G34" s="82">
        <f>G35+G36</f>
        <v>0</v>
      </c>
      <c r="H34" s="32"/>
      <c r="I34" s="32"/>
      <c r="J34" s="32"/>
      <c r="K34" s="32"/>
      <c r="L34" s="32"/>
    </row>
    <row r="35" spans="1:12" ht="66.75" customHeight="1">
      <c r="A35" s="55"/>
      <c r="B35" s="69"/>
      <c r="C35" s="59" t="s">
        <v>254</v>
      </c>
      <c r="D35" s="66" t="s">
        <v>258</v>
      </c>
      <c r="E35" s="81">
        <v>31</v>
      </c>
      <c r="F35" s="81">
        <v>0</v>
      </c>
      <c r="G35" s="81">
        <v>0</v>
      </c>
      <c r="H35" s="32"/>
      <c r="I35" s="32"/>
      <c r="J35" s="32"/>
      <c r="K35" s="32"/>
      <c r="L35" s="32"/>
    </row>
    <row r="36" spans="1:12" ht="50.25" customHeight="1">
      <c r="A36" s="55"/>
      <c r="B36" s="69"/>
      <c r="C36" s="59" t="s">
        <v>255</v>
      </c>
      <c r="D36" s="66" t="s">
        <v>259</v>
      </c>
      <c r="E36" s="81">
        <v>356.5</v>
      </c>
      <c r="F36" s="81">
        <v>0</v>
      </c>
      <c r="G36" s="81">
        <v>0</v>
      </c>
      <c r="H36" s="32"/>
      <c r="I36" s="32"/>
      <c r="J36" s="32"/>
      <c r="K36" s="32"/>
      <c r="L36" s="32"/>
    </row>
    <row r="37" spans="1:10" ht="30.75">
      <c r="A37" s="55"/>
      <c r="B37" s="69"/>
      <c r="C37" s="57" t="s">
        <v>117</v>
      </c>
      <c r="D37" s="64" t="s">
        <v>161</v>
      </c>
      <c r="E37" s="73">
        <f>E38+E39</f>
        <v>21500.9</v>
      </c>
      <c r="F37" s="73">
        <f>F38+F39</f>
        <v>22222.2</v>
      </c>
      <c r="G37" s="73">
        <f>G38+G39</f>
        <v>0</v>
      </c>
      <c r="H37" s="33"/>
      <c r="I37" s="29"/>
      <c r="J37" s="33"/>
    </row>
    <row r="38" spans="1:9" ht="61.5" customHeight="1">
      <c r="A38" s="55"/>
      <c r="B38" s="69"/>
      <c r="C38" s="59" t="s">
        <v>118</v>
      </c>
      <c r="D38" s="66" t="s">
        <v>88</v>
      </c>
      <c r="E38" s="81">
        <v>215</v>
      </c>
      <c r="F38" s="81">
        <v>222.2</v>
      </c>
      <c r="G38" s="81">
        <v>0</v>
      </c>
      <c r="H38" s="10"/>
      <c r="I38" s="29"/>
    </row>
    <row r="39" spans="1:9" ht="62.25">
      <c r="A39" s="55"/>
      <c r="B39" s="69"/>
      <c r="C39" s="59" t="s">
        <v>118</v>
      </c>
      <c r="D39" s="66" t="s">
        <v>89</v>
      </c>
      <c r="E39" s="81">
        <v>21285.9</v>
      </c>
      <c r="F39" s="81">
        <v>22000</v>
      </c>
      <c r="G39" s="81">
        <v>0</v>
      </c>
      <c r="H39" s="10"/>
      <c r="I39" s="29"/>
    </row>
    <row r="40" spans="1:9" ht="15" hidden="1">
      <c r="A40" s="55"/>
      <c r="B40" s="69"/>
      <c r="C40" s="57" t="s">
        <v>227</v>
      </c>
      <c r="D40" s="64" t="s">
        <v>228</v>
      </c>
      <c r="E40" s="82"/>
      <c r="F40" s="82"/>
      <c r="G40" s="82"/>
      <c r="H40" s="10"/>
      <c r="I40" s="29"/>
    </row>
    <row r="41" spans="1:9" ht="15" hidden="1">
      <c r="A41" s="55"/>
      <c r="B41" s="69"/>
      <c r="C41" s="59" t="s">
        <v>227</v>
      </c>
      <c r="D41" s="66" t="s">
        <v>229</v>
      </c>
      <c r="E41" s="81"/>
      <c r="F41" s="81"/>
      <c r="G41" s="81"/>
      <c r="H41" s="10"/>
      <c r="I41" s="29"/>
    </row>
    <row r="42" spans="1:9" ht="15" hidden="1">
      <c r="A42" s="55"/>
      <c r="B42" s="69"/>
      <c r="C42" s="59" t="s">
        <v>227</v>
      </c>
      <c r="D42" s="66" t="s">
        <v>230</v>
      </c>
      <c r="E42" s="81"/>
      <c r="F42" s="81"/>
      <c r="G42" s="81"/>
      <c r="H42" s="10"/>
      <c r="I42" s="29"/>
    </row>
    <row r="43" spans="1:9" ht="24.75" customHeight="1">
      <c r="A43" s="55"/>
      <c r="B43" s="69"/>
      <c r="C43" s="57" t="s">
        <v>9</v>
      </c>
      <c r="D43" s="64" t="s">
        <v>37</v>
      </c>
      <c r="E43" s="73">
        <f>E44</f>
        <v>159854.8</v>
      </c>
      <c r="F43" s="73">
        <f>F44</f>
        <v>181335.8</v>
      </c>
      <c r="G43" s="73">
        <f>G44</f>
        <v>202162.9</v>
      </c>
      <c r="H43" s="10"/>
      <c r="I43" s="34"/>
    </row>
    <row r="44" spans="1:9" ht="23.25" customHeight="1">
      <c r="A44" s="55"/>
      <c r="B44" s="69"/>
      <c r="C44" s="57" t="s">
        <v>10</v>
      </c>
      <c r="D44" s="64" t="s">
        <v>162</v>
      </c>
      <c r="E44" s="73">
        <f>SUM(E45:E55)</f>
        <v>159854.8</v>
      </c>
      <c r="F44" s="73">
        <f>SUM(F45:F55)</f>
        <v>181335.8</v>
      </c>
      <c r="G44" s="73">
        <f>SUM(G45:G55)</f>
        <v>202162.9</v>
      </c>
      <c r="H44" s="10"/>
      <c r="I44" s="34"/>
    </row>
    <row r="45" spans="1:10" ht="36.75" customHeight="1">
      <c r="A45" s="55"/>
      <c r="B45" s="69"/>
      <c r="C45" s="59" t="s">
        <v>31</v>
      </c>
      <c r="D45" s="66" t="s">
        <v>90</v>
      </c>
      <c r="E45" s="81">
        <v>500</v>
      </c>
      <c r="F45" s="81">
        <v>0</v>
      </c>
      <c r="G45" s="81">
        <v>0</v>
      </c>
      <c r="H45" s="35"/>
      <c r="I45" s="34"/>
      <c r="J45" s="34"/>
    </row>
    <row r="46" spans="1:10" ht="90.75" customHeight="1">
      <c r="A46" s="55"/>
      <c r="B46" s="69"/>
      <c r="C46" s="60" t="s">
        <v>32</v>
      </c>
      <c r="D46" s="66" t="s">
        <v>38</v>
      </c>
      <c r="E46" s="81">
        <v>17852.8</v>
      </c>
      <c r="F46" s="81">
        <v>20264.5</v>
      </c>
      <c r="G46" s="81">
        <v>21027.8</v>
      </c>
      <c r="H46" s="35"/>
      <c r="I46" s="34"/>
      <c r="J46" s="35"/>
    </row>
    <row r="47" spans="1:9" ht="78">
      <c r="A47" s="55"/>
      <c r="B47" s="69"/>
      <c r="C47" s="60" t="s">
        <v>119</v>
      </c>
      <c r="D47" s="66" t="s">
        <v>39</v>
      </c>
      <c r="E47" s="81">
        <v>20324</v>
      </c>
      <c r="F47" s="81">
        <v>23078.2</v>
      </c>
      <c r="G47" s="81">
        <v>23933.2</v>
      </c>
      <c r="H47" s="10"/>
      <c r="I47" s="36"/>
    </row>
    <row r="48" spans="1:12" ht="47.25" customHeight="1">
      <c r="A48" s="55"/>
      <c r="B48" s="69"/>
      <c r="C48" s="59" t="s">
        <v>120</v>
      </c>
      <c r="D48" s="66" t="s">
        <v>163</v>
      </c>
      <c r="E48" s="81">
        <v>334.2</v>
      </c>
      <c r="F48" s="81">
        <v>334.2</v>
      </c>
      <c r="G48" s="81">
        <v>334.2</v>
      </c>
      <c r="H48" s="23"/>
      <c r="I48" s="23"/>
      <c r="J48" s="23"/>
      <c r="K48" s="23"/>
      <c r="L48" s="23"/>
    </row>
    <row r="49" spans="1:12" ht="47.25" customHeight="1">
      <c r="A49" s="55"/>
      <c r="B49" s="69"/>
      <c r="C49" s="59" t="s">
        <v>265</v>
      </c>
      <c r="D49" s="66" t="s">
        <v>266</v>
      </c>
      <c r="E49" s="81">
        <v>16771.7</v>
      </c>
      <c r="F49" s="81">
        <v>0</v>
      </c>
      <c r="G49" s="81">
        <v>0</v>
      </c>
      <c r="H49" s="23"/>
      <c r="I49" s="23"/>
      <c r="J49" s="23"/>
      <c r="K49" s="23"/>
      <c r="L49" s="23"/>
    </row>
    <row r="50" spans="1:9" ht="46.5">
      <c r="A50" s="55"/>
      <c r="B50" s="69"/>
      <c r="C50" s="59" t="s">
        <v>19</v>
      </c>
      <c r="D50" s="66" t="s">
        <v>40</v>
      </c>
      <c r="E50" s="81">
        <v>39454.9</v>
      </c>
      <c r="F50" s="81">
        <v>43041.7</v>
      </c>
      <c r="G50" s="81">
        <v>43041.7</v>
      </c>
      <c r="H50" s="10"/>
      <c r="I50" s="37"/>
    </row>
    <row r="51" spans="1:9" ht="36" customHeight="1" hidden="1">
      <c r="A51" s="55"/>
      <c r="B51" s="69"/>
      <c r="C51" s="59" t="s">
        <v>202</v>
      </c>
      <c r="D51" s="66" t="s">
        <v>201</v>
      </c>
      <c r="E51" s="81"/>
      <c r="F51" s="81"/>
      <c r="G51" s="81"/>
      <c r="H51" s="10"/>
      <c r="I51" s="37"/>
    </row>
    <row r="52" spans="1:9" ht="109.5" customHeight="1">
      <c r="A52" s="55"/>
      <c r="B52" s="69"/>
      <c r="C52" s="59" t="s">
        <v>200</v>
      </c>
      <c r="D52" s="66" t="s">
        <v>199</v>
      </c>
      <c r="E52" s="81">
        <v>14617.2</v>
      </c>
      <c r="F52" s="81">
        <v>14617.2</v>
      </c>
      <c r="G52" s="81">
        <v>13826</v>
      </c>
      <c r="H52" s="10"/>
      <c r="I52" s="37"/>
    </row>
    <row r="53" spans="1:9" ht="61.5" customHeight="1">
      <c r="A53" s="55"/>
      <c r="B53" s="69"/>
      <c r="C53" s="59" t="s">
        <v>177</v>
      </c>
      <c r="D53" s="66" t="s">
        <v>91</v>
      </c>
      <c r="E53" s="81">
        <v>0</v>
      </c>
      <c r="F53" s="81">
        <v>20000</v>
      </c>
      <c r="G53" s="81">
        <v>20000</v>
      </c>
      <c r="H53" s="10"/>
      <c r="I53" s="38"/>
    </row>
    <row r="54" spans="1:9" ht="78.75" customHeight="1">
      <c r="A54" s="55"/>
      <c r="B54" s="69"/>
      <c r="C54" s="60" t="s">
        <v>16</v>
      </c>
      <c r="D54" s="66" t="s">
        <v>81</v>
      </c>
      <c r="E54" s="86">
        <v>50000</v>
      </c>
      <c r="F54" s="81">
        <v>60000</v>
      </c>
      <c r="G54" s="81">
        <v>80000</v>
      </c>
      <c r="H54" s="10"/>
      <c r="I54" s="39"/>
    </row>
    <row r="55" spans="1:9" ht="52.5" customHeight="1">
      <c r="A55" s="55"/>
      <c r="B55" s="69"/>
      <c r="C55" s="60" t="s">
        <v>213</v>
      </c>
      <c r="D55" s="66" t="s">
        <v>212</v>
      </c>
      <c r="E55" s="81">
        <v>0</v>
      </c>
      <c r="F55" s="81">
        <v>0</v>
      </c>
      <c r="G55" s="81">
        <v>0</v>
      </c>
      <c r="H55" s="10"/>
      <c r="I55" s="39"/>
    </row>
    <row r="56" spans="1:9" ht="30.75">
      <c r="A56" s="55"/>
      <c r="B56" s="69"/>
      <c r="C56" s="58" t="s">
        <v>121</v>
      </c>
      <c r="D56" s="65" t="s">
        <v>41</v>
      </c>
      <c r="E56" s="74">
        <f>E57+E58+E106+E110+E113+E115+E117+E119+E122</f>
        <v>1262249.4000000001</v>
      </c>
      <c r="F56" s="74">
        <f>F57+F58+F106+F110+F113+F115+F117+F119+F122</f>
        <v>1252529.5000000002</v>
      </c>
      <c r="G56" s="74">
        <f>G57+G58+G106+G110+G113+G115+G117+G119+G122</f>
        <v>1282632.4000000004</v>
      </c>
      <c r="H56" s="10"/>
      <c r="I56" s="37"/>
    </row>
    <row r="57" spans="1:9" ht="63" customHeight="1">
      <c r="A57" s="55"/>
      <c r="B57" s="69"/>
      <c r="C57" s="59" t="s">
        <v>122</v>
      </c>
      <c r="D57" s="66" t="s">
        <v>42</v>
      </c>
      <c r="E57" s="81">
        <f>54873.8-1223.5-575.3</f>
        <v>53075</v>
      </c>
      <c r="F57" s="81">
        <v>69503.6</v>
      </c>
      <c r="G57" s="81">
        <v>73942.2</v>
      </c>
      <c r="H57" s="10"/>
      <c r="I57" s="37"/>
    </row>
    <row r="58" spans="1:9" ht="36" customHeight="1">
      <c r="A58" s="55"/>
      <c r="B58" s="69"/>
      <c r="C58" s="61" t="s">
        <v>12</v>
      </c>
      <c r="D58" s="67" t="s">
        <v>99</v>
      </c>
      <c r="E58" s="76">
        <f>E59</f>
        <v>1066831.9000000001</v>
      </c>
      <c r="F58" s="76">
        <f>F59</f>
        <v>1093697.8</v>
      </c>
      <c r="G58" s="76">
        <f>G59</f>
        <v>1125088.5000000002</v>
      </c>
      <c r="H58" s="10"/>
      <c r="I58" s="37"/>
    </row>
    <row r="59" spans="1:9" ht="30.75">
      <c r="A59" s="55"/>
      <c r="B59" s="69"/>
      <c r="C59" s="57" t="s">
        <v>123</v>
      </c>
      <c r="D59" s="64" t="s">
        <v>164</v>
      </c>
      <c r="E59" s="73">
        <f>SUM(E60:E105)</f>
        <v>1066831.9000000001</v>
      </c>
      <c r="F59" s="73">
        <f>SUM(F60:F105)</f>
        <v>1093697.8</v>
      </c>
      <c r="G59" s="73">
        <f>SUM(G60:G105)</f>
        <v>1125088.5000000002</v>
      </c>
      <c r="H59" s="10"/>
      <c r="I59" s="39"/>
    </row>
    <row r="60" spans="1:10" ht="90.75" customHeight="1">
      <c r="A60" s="55"/>
      <c r="B60" s="69"/>
      <c r="C60" s="60" t="s">
        <v>20</v>
      </c>
      <c r="D60" s="66" t="s">
        <v>43</v>
      </c>
      <c r="E60" s="81">
        <v>6.1</v>
      </c>
      <c r="F60" s="81">
        <v>6</v>
      </c>
      <c r="G60" s="81">
        <v>5.5</v>
      </c>
      <c r="H60" s="39"/>
      <c r="I60" s="39"/>
      <c r="J60" s="39"/>
    </row>
    <row r="61" spans="1:10" ht="62.25">
      <c r="A61" s="55"/>
      <c r="B61" s="69"/>
      <c r="C61" s="59" t="s">
        <v>21</v>
      </c>
      <c r="D61" s="66" t="s">
        <v>44</v>
      </c>
      <c r="E61" s="81">
        <f>6183.2-600.7</f>
        <v>5582.5</v>
      </c>
      <c r="F61" s="81">
        <v>6762</v>
      </c>
      <c r="G61" s="81">
        <v>6745.4</v>
      </c>
      <c r="H61" s="39"/>
      <c r="I61" s="39"/>
      <c r="J61" s="39"/>
    </row>
    <row r="62" spans="1:10" ht="61.5" customHeight="1">
      <c r="A62" s="55"/>
      <c r="B62" s="69"/>
      <c r="C62" s="59" t="s">
        <v>198</v>
      </c>
      <c r="D62" s="66" t="s">
        <v>45</v>
      </c>
      <c r="E62" s="81">
        <f>36015.7-115.7</f>
        <v>35900</v>
      </c>
      <c r="F62" s="81">
        <v>44431.5</v>
      </c>
      <c r="G62" s="81">
        <v>45475.5</v>
      </c>
      <c r="H62" s="39"/>
      <c r="I62" s="39"/>
      <c r="J62" s="39"/>
    </row>
    <row r="63" spans="1:9" ht="78">
      <c r="A63" s="55"/>
      <c r="B63" s="69"/>
      <c r="C63" s="60" t="s">
        <v>124</v>
      </c>
      <c r="D63" s="66" t="s">
        <v>46</v>
      </c>
      <c r="E63" s="81">
        <v>62.5</v>
      </c>
      <c r="F63" s="81">
        <v>31.3</v>
      </c>
      <c r="G63" s="81">
        <v>31.3</v>
      </c>
      <c r="H63" s="10"/>
      <c r="I63" s="37"/>
    </row>
    <row r="64" spans="1:9" ht="45.75" customHeight="1">
      <c r="A64" s="55"/>
      <c r="B64" s="69"/>
      <c r="C64" s="59" t="s">
        <v>13</v>
      </c>
      <c r="D64" s="66" t="s">
        <v>47</v>
      </c>
      <c r="E64" s="81">
        <v>634.2</v>
      </c>
      <c r="F64" s="81">
        <v>664.6</v>
      </c>
      <c r="G64" s="81">
        <v>689.6</v>
      </c>
      <c r="H64" s="10"/>
      <c r="I64" s="37"/>
    </row>
    <row r="65" spans="1:9" ht="47.25" customHeight="1">
      <c r="A65" s="55"/>
      <c r="B65" s="69"/>
      <c r="C65" s="59" t="s">
        <v>125</v>
      </c>
      <c r="D65" s="66" t="s">
        <v>48</v>
      </c>
      <c r="E65" s="81">
        <v>140.5</v>
      </c>
      <c r="F65" s="81">
        <v>140.5</v>
      </c>
      <c r="G65" s="81">
        <v>140.5</v>
      </c>
      <c r="H65" s="10"/>
      <c r="I65" s="37"/>
    </row>
    <row r="66" spans="1:9" ht="47.25" customHeight="1">
      <c r="A66" s="55"/>
      <c r="B66" s="69"/>
      <c r="C66" s="59" t="s">
        <v>182</v>
      </c>
      <c r="D66" s="66" t="s">
        <v>181</v>
      </c>
      <c r="E66" s="81">
        <v>19510.8</v>
      </c>
      <c r="F66" s="81">
        <v>19510.8</v>
      </c>
      <c r="G66" s="81">
        <v>19510.8</v>
      </c>
      <c r="H66" s="10"/>
      <c r="I66" s="37"/>
    </row>
    <row r="67" spans="1:9" ht="48" customHeight="1">
      <c r="A67" s="55"/>
      <c r="B67" s="69"/>
      <c r="C67" s="59" t="s">
        <v>126</v>
      </c>
      <c r="D67" s="66" t="s">
        <v>49</v>
      </c>
      <c r="E67" s="86">
        <f>172.7+78.1+733.1</f>
        <v>983.9</v>
      </c>
      <c r="F67" s="81">
        <v>172.7</v>
      </c>
      <c r="G67" s="81">
        <v>172.7</v>
      </c>
      <c r="H67" s="10"/>
      <c r="I67" s="39"/>
    </row>
    <row r="68" spans="1:9" ht="61.5" customHeight="1">
      <c r="A68" s="55"/>
      <c r="B68" s="69"/>
      <c r="C68" s="59" t="s">
        <v>187</v>
      </c>
      <c r="D68" s="66" t="s">
        <v>189</v>
      </c>
      <c r="E68" s="86">
        <f>399.6-0.4</f>
        <v>399.20000000000005</v>
      </c>
      <c r="F68" s="81">
        <f>420.1-1.3</f>
        <v>418.8</v>
      </c>
      <c r="G68" s="81">
        <f>436.1-1.3</f>
        <v>434.8</v>
      </c>
      <c r="H68" s="10"/>
      <c r="I68" s="39"/>
    </row>
    <row r="69" spans="1:9" ht="108" customHeight="1">
      <c r="A69" s="55"/>
      <c r="B69" s="69"/>
      <c r="C69" s="59" t="s">
        <v>188</v>
      </c>
      <c r="D69" s="66" t="s">
        <v>190</v>
      </c>
      <c r="E69" s="86">
        <f>525.4-16.1</f>
        <v>509.29999999999995</v>
      </c>
      <c r="F69" s="81">
        <v>524.8</v>
      </c>
      <c r="G69" s="81">
        <v>516</v>
      </c>
      <c r="H69" s="10"/>
      <c r="I69" s="39"/>
    </row>
    <row r="70" spans="1:9" ht="63.75" customHeight="1">
      <c r="A70" s="55"/>
      <c r="B70" s="69"/>
      <c r="C70" s="59" t="s">
        <v>127</v>
      </c>
      <c r="D70" s="66" t="s">
        <v>50</v>
      </c>
      <c r="E70" s="81">
        <v>358758.9</v>
      </c>
      <c r="F70" s="81">
        <v>396829.6</v>
      </c>
      <c r="G70" s="81">
        <v>410450.9</v>
      </c>
      <c r="H70" s="10"/>
      <c r="I70" s="37"/>
    </row>
    <row r="71" spans="1:9" ht="65.25" customHeight="1">
      <c r="A71" s="55"/>
      <c r="B71" s="69"/>
      <c r="C71" s="59" t="s">
        <v>128</v>
      </c>
      <c r="D71" s="66" t="s">
        <v>51</v>
      </c>
      <c r="E71" s="81">
        <v>58.3</v>
      </c>
      <c r="F71" s="81">
        <v>64.6</v>
      </c>
      <c r="G71" s="81">
        <v>66.8</v>
      </c>
      <c r="H71" s="10"/>
      <c r="I71" s="37"/>
    </row>
    <row r="72" spans="1:9" ht="78">
      <c r="A72" s="55"/>
      <c r="B72" s="69"/>
      <c r="C72" s="60" t="s">
        <v>129</v>
      </c>
      <c r="D72" s="66" t="s">
        <v>52</v>
      </c>
      <c r="E72" s="81">
        <f>7003.5-53.5</f>
        <v>6950</v>
      </c>
      <c r="F72" s="81">
        <v>7003.5</v>
      </c>
      <c r="G72" s="81">
        <v>7003.5</v>
      </c>
      <c r="H72" s="10"/>
      <c r="I72" s="37"/>
    </row>
    <row r="73" spans="1:9" ht="93">
      <c r="A73" s="55"/>
      <c r="B73" s="69"/>
      <c r="C73" s="60" t="s">
        <v>22</v>
      </c>
      <c r="D73" s="66" t="s">
        <v>53</v>
      </c>
      <c r="E73" s="81">
        <f>38328-1000-290.5-946.4</f>
        <v>36091.1</v>
      </c>
      <c r="F73" s="81">
        <v>37188.2</v>
      </c>
      <c r="G73" s="81">
        <v>34629.8</v>
      </c>
      <c r="H73" s="10"/>
      <c r="I73" s="37"/>
    </row>
    <row r="74" spans="1:9" ht="61.5" customHeight="1">
      <c r="A74" s="55"/>
      <c r="B74" s="69"/>
      <c r="C74" s="59" t="s">
        <v>23</v>
      </c>
      <c r="D74" s="66" t="s">
        <v>54</v>
      </c>
      <c r="E74" s="81">
        <v>400.5</v>
      </c>
      <c r="F74" s="81">
        <v>429.5</v>
      </c>
      <c r="G74" s="81">
        <v>438.9</v>
      </c>
      <c r="H74" s="10"/>
      <c r="I74" s="37"/>
    </row>
    <row r="75" spans="1:9" ht="63" customHeight="1">
      <c r="A75" s="55"/>
      <c r="B75" s="69"/>
      <c r="C75" s="59" t="s">
        <v>95</v>
      </c>
      <c r="D75" s="66" t="s">
        <v>94</v>
      </c>
      <c r="E75" s="81">
        <f>5000.3+2400.1</f>
        <v>7400.4</v>
      </c>
      <c r="F75" s="81">
        <v>0</v>
      </c>
      <c r="G75" s="81">
        <v>0</v>
      </c>
      <c r="H75" s="10"/>
      <c r="I75" s="37"/>
    </row>
    <row r="76" spans="1:9" ht="91.5" customHeight="1">
      <c r="A76" s="55"/>
      <c r="B76" s="69"/>
      <c r="C76" s="60" t="s">
        <v>196</v>
      </c>
      <c r="D76" s="66" t="s">
        <v>55</v>
      </c>
      <c r="E76" s="81">
        <f>2776.8-54.3</f>
        <v>2722.5</v>
      </c>
      <c r="F76" s="81">
        <v>2776.8</v>
      </c>
      <c r="G76" s="81">
        <v>2776.8</v>
      </c>
      <c r="H76" s="10"/>
      <c r="I76" s="37"/>
    </row>
    <row r="77" spans="1:9" ht="99" customHeight="1">
      <c r="A77" s="55"/>
      <c r="B77" s="69"/>
      <c r="C77" s="60" t="s">
        <v>197</v>
      </c>
      <c r="D77" s="66" t="s">
        <v>56</v>
      </c>
      <c r="E77" s="81">
        <f>120+284</f>
        <v>404</v>
      </c>
      <c r="F77" s="81">
        <v>120</v>
      </c>
      <c r="G77" s="81">
        <v>120</v>
      </c>
      <c r="H77" s="10"/>
      <c r="I77" s="37"/>
    </row>
    <row r="78" spans="1:9" ht="46.5" customHeight="1">
      <c r="A78" s="55"/>
      <c r="B78" s="69"/>
      <c r="C78" s="59" t="s">
        <v>0</v>
      </c>
      <c r="D78" s="66" t="s">
        <v>57</v>
      </c>
      <c r="E78" s="81">
        <v>642.6</v>
      </c>
      <c r="F78" s="81">
        <v>673.4</v>
      </c>
      <c r="G78" s="81">
        <v>698.7</v>
      </c>
      <c r="H78" s="10"/>
      <c r="I78" s="39"/>
    </row>
    <row r="79" spans="1:9" ht="62.25">
      <c r="A79" s="55"/>
      <c r="B79" s="69"/>
      <c r="C79" s="59" t="s">
        <v>1</v>
      </c>
      <c r="D79" s="66" t="s">
        <v>58</v>
      </c>
      <c r="E79" s="86">
        <f>1363.8+99.7</f>
        <v>1463.5</v>
      </c>
      <c r="F79" s="81">
        <f>1444.2+100.3</f>
        <v>1544.5</v>
      </c>
      <c r="G79" s="81">
        <f>1498.5+104.4</f>
        <v>1602.9</v>
      </c>
      <c r="H79" s="10"/>
      <c r="I79" s="39"/>
    </row>
    <row r="80" spans="1:9" ht="93">
      <c r="A80" s="55"/>
      <c r="B80" s="69"/>
      <c r="C80" s="60" t="s">
        <v>130</v>
      </c>
      <c r="D80" s="66" t="s">
        <v>59</v>
      </c>
      <c r="E80" s="81">
        <f>84738.9-1633.2-3500-1281.3</f>
        <v>78324.4</v>
      </c>
      <c r="F80" s="81">
        <v>102992.5</v>
      </c>
      <c r="G80" s="81">
        <v>105157</v>
      </c>
      <c r="H80" s="10"/>
      <c r="I80" s="39"/>
    </row>
    <row r="81" spans="1:9" ht="108.75">
      <c r="A81" s="55"/>
      <c r="B81" s="69"/>
      <c r="C81" s="60" t="s">
        <v>131</v>
      </c>
      <c r="D81" s="66" t="s">
        <v>60</v>
      </c>
      <c r="E81" s="81">
        <f>277.2-4.2-18</f>
        <v>255</v>
      </c>
      <c r="F81" s="81">
        <v>277.1</v>
      </c>
      <c r="G81" s="81">
        <v>284.2</v>
      </c>
      <c r="H81" s="10"/>
      <c r="I81" s="39"/>
    </row>
    <row r="82" spans="1:9" ht="93">
      <c r="A82" s="55"/>
      <c r="B82" s="69"/>
      <c r="C82" s="60" t="s">
        <v>132</v>
      </c>
      <c r="D82" s="66" t="s">
        <v>61</v>
      </c>
      <c r="E82" s="81">
        <f>96.1-1.1-0.7</f>
        <v>94.3</v>
      </c>
      <c r="F82" s="81">
        <v>96.1</v>
      </c>
      <c r="G82" s="81">
        <v>96.1</v>
      </c>
      <c r="H82" s="10"/>
      <c r="I82" s="39"/>
    </row>
    <row r="83" spans="1:9" ht="123.75" customHeight="1">
      <c r="A83" s="55"/>
      <c r="B83" s="69"/>
      <c r="C83" s="60" t="s">
        <v>133</v>
      </c>
      <c r="D83" s="66" t="s">
        <v>62</v>
      </c>
      <c r="E83" s="81">
        <v>57098.4</v>
      </c>
      <c r="F83" s="81">
        <v>64757.5</v>
      </c>
      <c r="G83" s="81">
        <v>67250.3</v>
      </c>
      <c r="H83" s="10"/>
      <c r="I83" s="39"/>
    </row>
    <row r="84" spans="1:9" ht="60" customHeight="1">
      <c r="A84" s="55"/>
      <c r="B84" s="69"/>
      <c r="C84" s="59" t="s">
        <v>134</v>
      </c>
      <c r="D84" s="66" t="s">
        <v>63</v>
      </c>
      <c r="E84" s="81">
        <f>1108.7-0.2</f>
        <v>1108.5</v>
      </c>
      <c r="F84" s="81">
        <v>1181.5</v>
      </c>
      <c r="G84" s="81">
        <v>1230.6</v>
      </c>
      <c r="H84" s="10"/>
      <c r="I84" s="39"/>
    </row>
    <row r="85" spans="1:9" ht="62.25">
      <c r="A85" s="55"/>
      <c r="B85" s="69"/>
      <c r="C85" s="59" t="s">
        <v>24</v>
      </c>
      <c r="D85" s="66" t="s">
        <v>165</v>
      </c>
      <c r="E85" s="81">
        <v>1268.6</v>
      </c>
      <c r="F85" s="81">
        <v>1329.2</v>
      </c>
      <c r="G85" s="81">
        <v>1379.3</v>
      </c>
      <c r="H85" s="10"/>
      <c r="I85" s="39"/>
    </row>
    <row r="86" spans="1:9" ht="79.5" customHeight="1">
      <c r="A86" s="55"/>
      <c r="B86" s="69"/>
      <c r="C86" s="60" t="s">
        <v>25</v>
      </c>
      <c r="D86" s="66" t="s">
        <v>64</v>
      </c>
      <c r="E86" s="81">
        <v>73.9</v>
      </c>
      <c r="F86" s="81">
        <v>73.9</v>
      </c>
      <c r="G86" s="81">
        <v>73.9</v>
      </c>
      <c r="H86" s="10"/>
      <c r="I86" s="39"/>
    </row>
    <row r="87" spans="1:9" ht="78" customHeight="1">
      <c r="A87" s="55"/>
      <c r="B87" s="69"/>
      <c r="C87" s="59" t="s">
        <v>33</v>
      </c>
      <c r="D87" s="66" t="s">
        <v>65</v>
      </c>
      <c r="E87" s="81">
        <v>2179.1</v>
      </c>
      <c r="F87" s="81">
        <v>2215.8</v>
      </c>
      <c r="G87" s="81">
        <v>2214</v>
      </c>
      <c r="H87" s="10"/>
      <c r="I87" s="39"/>
    </row>
    <row r="88" spans="1:9" ht="63" customHeight="1">
      <c r="A88" s="55"/>
      <c r="B88" s="69"/>
      <c r="C88" s="59" t="s">
        <v>5</v>
      </c>
      <c r="D88" s="66" t="s">
        <v>96</v>
      </c>
      <c r="E88" s="81">
        <v>13084.5</v>
      </c>
      <c r="F88" s="81">
        <v>13767.2</v>
      </c>
      <c r="G88" s="81">
        <v>14340.5</v>
      </c>
      <c r="H88" s="10"/>
      <c r="I88" s="39"/>
    </row>
    <row r="89" spans="1:9" ht="93">
      <c r="A89" s="55"/>
      <c r="B89" s="69"/>
      <c r="C89" s="60" t="s">
        <v>135</v>
      </c>
      <c r="D89" s="66" t="s">
        <v>97</v>
      </c>
      <c r="E89" s="81">
        <f>774.7+364.6</f>
        <v>1139.3000000000002</v>
      </c>
      <c r="F89" s="81">
        <v>774.7</v>
      </c>
      <c r="G89" s="81">
        <v>774.7</v>
      </c>
      <c r="H89" s="10"/>
      <c r="I89" s="39"/>
    </row>
    <row r="90" spans="1:9" ht="93">
      <c r="A90" s="55"/>
      <c r="B90" s="69"/>
      <c r="C90" s="60" t="s">
        <v>135</v>
      </c>
      <c r="D90" s="66" t="s">
        <v>97</v>
      </c>
      <c r="E90" s="81">
        <v>93.8</v>
      </c>
      <c r="F90" s="81">
        <v>93.8</v>
      </c>
      <c r="G90" s="81">
        <v>93.8</v>
      </c>
      <c r="H90" s="10"/>
      <c r="I90" s="39"/>
    </row>
    <row r="91" spans="1:9" ht="76.5" customHeight="1">
      <c r="A91" s="55"/>
      <c r="B91" s="69"/>
      <c r="C91" s="60" t="s">
        <v>135</v>
      </c>
      <c r="D91" s="66" t="s">
        <v>97</v>
      </c>
      <c r="E91" s="81">
        <f>638+885.4</f>
        <v>1523.4</v>
      </c>
      <c r="F91" s="81">
        <v>638</v>
      </c>
      <c r="G91" s="81">
        <v>638</v>
      </c>
      <c r="H91" s="10"/>
      <c r="I91" s="39"/>
    </row>
    <row r="92" spans="1:12" ht="45" customHeight="1">
      <c r="A92" s="55"/>
      <c r="B92" s="70"/>
      <c r="C92" s="59" t="s">
        <v>2</v>
      </c>
      <c r="D92" s="66" t="s">
        <v>98</v>
      </c>
      <c r="E92" s="81">
        <v>4593.4</v>
      </c>
      <c r="F92" s="81">
        <v>5579.4</v>
      </c>
      <c r="G92" s="81">
        <v>5907.6</v>
      </c>
      <c r="H92" s="40"/>
      <c r="I92" s="41"/>
      <c r="J92" s="40"/>
      <c r="K92" s="40"/>
      <c r="L92" s="40"/>
    </row>
    <row r="93" spans="1:9" ht="60.75" customHeight="1">
      <c r="A93" s="55"/>
      <c r="B93" s="70"/>
      <c r="C93" s="59" t="s">
        <v>136</v>
      </c>
      <c r="D93" s="66" t="s">
        <v>66</v>
      </c>
      <c r="E93" s="81">
        <f>1000.2+500.1</f>
        <v>1500.3000000000002</v>
      </c>
      <c r="F93" s="81">
        <v>3501.4</v>
      </c>
      <c r="G93" s="81">
        <v>3501.4</v>
      </c>
      <c r="H93" s="10"/>
      <c r="I93" s="39"/>
    </row>
    <row r="94" spans="1:9" ht="45" customHeight="1">
      <c r="A94" s="55"/>
      <c r="B94" s="69"/>
      <c r="C94" s="59" t="s">
        <v>26</v>
      </c>
      <c r="D94" s="66" t="s">
        <v>67</v>
      </c>
      <c r="E94" s="86">
        <f>240.4-1.1+109.1</f>
        <v>348.4</v>
      </c>
      <c r="F94" s="81">
        <f>240.4-1.1</f>
        <v>239.3</v>
      </c>
      <c r="G94" s="81">
        <f>240.4-1.1</f>
        <v>239.3</v>
      </c>
      <c r="H94" s="10"/>
      <c r="I94" s="39"/>
    </row>
    <row r="95" spans="1:9" ht="146.25" customHeight="1">
      <c r="A95" s="55"/>
      <c r="B95" s="69"/>
      <c r="C95" s="59" t="s">
        <v>192</v>
      </c>
      <c r="D95" s="66" t="s">
        <v>191</v>
      </c>
      <c r="E95" s="81">
        <v>80</v>
      </c>
      <c r="F95" s="81">
        <v>80</v>
      </c>
      <c r="G95" s="81">
        <v>80</v>
      </c>
      <c r="H95" s="10"/>
      <c r="I95" s="39"/>
    </row>
    <row r="96" spans="1:12" ht="61.5" customHeight="1">
      <c r="A96" s="55"/>
      <c r="B96" s="69"/>
      <c r="C96" s="59" t="s">
        <v>27</v>
      </c>
      <c r="D96" s="66" t="s">
        <v>166</v>
      </c>
      <c r="E96" s="81">
        <v>324168.6</v>
      </c>
      <c r="F96" s="81">
        <v>369225.4</v>
      </c>
      <c r="G96" s="81">
        <v>383409</v>
      </c>
      <c r="H96" s="10"/>
      <c r="I96" s="39"/>
      <c r="K96" s="42"/>
      <c r="L96" s="43"/>
    </row>
    <row r="97" spans="1:12" ht="61.5" customHeight="1">
      <c r="A97" s="55"/>
      <c r="B97" s="69"/>
      <c r="C97" s="59" t="s">
        <v>3</v>
      </c>
      <c r="D97" s="66" t="s">
        <v>68</v>
      </c>
      <c r="E97" s="81">
        <v>51.9</v>
      </c>
      <c r="F97" s="81">
        <v>59.1</v>
      </c>
      <c r="G97" s="81">
        <v>61.3</v>
      </c>
      <c r="H97" s="41"/>
      <c r="I97" s="41"/>
      <c r="J97" s="41"/>
      <c r="K97" s="41"/>
      <c r="L97" s="41"/>
    </row>
    <row r="98" spans="1:12" ht="61.5" customHeight="1">
      <c r="A98" s="55"/>
      <c r="B98" s="69"/>
      <c r="C98" s="59" t="s">
        <v>246</v>
      </c>
      <c r="D98" s="66" t="s">
        <v>247</v>
      </c>
      <c r="E98" s="81">
        <v>0</v>
      </c>
      <c r="F98" s="81">
        <v>929</v>
      </c>
      <c r="G98" s="81">
        <v>0</v>
      </c>
      <c r="H98" s="41"/>
      <c r="I98" s="41"/>
      <c r="J98" s="41"/>
      <c r="K98" s="41"/>
      <c r="L98" s="41"/>
    </row>
    <row r="99" spans="1:9" ht="46.5" customHeight="1">
      <c r="A99" s="55"/>
      <c r="B99" s="69"/>
      <c r="C99" s="59" t="s">
        <v>92</v>
      </c>
      <c r="D99" s="66" t="s">
        <v>93</v>
      </c>
      <c r="E99" s="81">
        <f>57505.3+27599.9</f>
        <v>85105.20000000001</v>
      </c>
      <c r="F99" s="81">
        <v>0</v>
      </c>
      <c r="G99" s="81">
        <v>0</v>
      </c>
      <c r="H99" s="10"/>
      <c r="I99" s="39"/>
    </row>
    <row r="100" spans="1:9" ht="96" customHeight="1" hidden="1">
      <c r="A100" s="55"/>
      <c r="B100" s="69"/>
      <c r="C100" s="95" t="s">
        <v>194</v>
      </c>
      <c r="D100" s="66" t="s">
        <v>193</v>
      </c>
      <c r="E100" s="75"/>
      <c r="F100" s="75"/>
      <c r="G100" s="75"/>
      <c r="H100" s="10"/>
      <c r="I100" s="39"/>
    </row>
    <row r="101" spans="1:9" ht="91.5" customHeight="1" hidden="1">
      <c r="A101" s="55"/>
      <c r="B101" s="69"/>
      <c r="C101" s="95" t="s">
        <v>205</v>
      </c>
      <c r="D101" s="66" t="s">
        <v>203</v>
      </c>
      <c r="E101" s="75"/>
      <c r="F101" s="75"/>
      <c r="G101" s="75"/>
      <c r="H101" s="10"/>
      <c r="I101" s="39"/>
    </row>
    <row r="102" spans="1:9" ht="63.75" customHeight="1">
      <c r="A102" s="55"/>
      <c r="B102" s="69"/>
      <c r="C102" s="59" t="s">
        <v>206</v>
      </c>
      <c r="D102" s="66" t="s">
        <v>204</v>
      </c>
      <c r="E102" s="75">
        <v>5794.9</v>
      </c>
      <c r="F102" s="75">
        <v>6593.8</v>
      </c>
      <c r="G102" s="75">
        <v>6847.1</v>
      </c>
      <c r="H102" s="10"/>
      <c r="I102" s="39"/>
    </row>
    <row r="103" spans="1:9" ht="118.5" customHeight="1">
      <c r="A103" s="55"/>
      <c r="B103" s="69"/>
      <c r="C103" s="95" t="s">
        <v>248</v>
      </c>
      <c r="D103" s="66" t="s">
        <v>249</v>
      </c>
      <c r="E103" s="75">
        <f>1318.9+552.5</f>
        <v>1871.4</v>
      </c>
      <c r="F103" s="75">
        <v>0</v>
      </c>
      <c r="G103" s="75">
        <v>0</v>
      </c>
      <c r="H103" s="10"/>
      <c r="I103" s="39"/>
    </row>
    <row r="104" spans="1:9" ht="82.5" customHeight="1">
      <c r="A104" s="55"/>
      <c r="B104" s="69"/>
      <c r="C104" s="95" t="s">
        <v>252</v>
      </c>
      <c r="D104" s="66" t="s">
        <v>250</v>
      </c>
      <c r="E104" s="75">
        <f>1000+553.8</f>
        <v>1553.8</v>
      </c>
      <c r="F104" s="75">
        <v>0</v>
      </c>
      <c r="G104" s="75">
        <v>0</v>
      </c>
      <c r="H104" s="10"/>
      <c r="I104" s="39"/>
    </row>
    <row r="105" spans="1:9" ht="54.75" customHeight="1">
      <c r="A105" s="55"/>
      <c r="B105" s="69"/>
      <c r="C105" s="95" t="s">
        <v>253</v>
      </c>
      <c r="D105" s="66" t="s">
        <v>251</v>
      </c>
      <c r="E105" s="75">
        <f>200+400+6300</f>
        <v>6900</v>
      </c>
      <c r="F105" s="75">
        <v>0</v>
      </c>
      <c r="G105" s="75">
        <v>0</v>
      </c>
      <c r="H105" s="10"/>
      <c r="I105" s="39"/>
    </row>
    <row r="106" spans="1:12" ht="62.25">
      <c r="A106" s="55"/>
      <c r="B106" s="69"/>
      <c r="C106" s="57" t="s">
        <v>137</v>
      </c>
      <c r="D106" s="64" t="s">
        <v>69</v>
      </c>
      <c r="E106" s="73">
        <f>E108+E109+E107</f>
        <v>59181.700000000004</v>
      </c>
      <c r="F106" s="73">
        <f>F108+F109+F107</f>
        <v>37596.4</v>
      </c>
      <c r="G106" s="73">
        <f>G108+G109+G107</f>
        <v>37596.4</v>
      </c>
      <c r="H106" s="44"/>
      <c r="I106" s="41"/>
      <c r="J106" s="44"/>
      <c r="K106" s="44"/>
      <c r="L106" s="44"/>
    </row>
    <row r="107" spans="1:12" ht="66" customHeight="1">
      <c r="A107" s="55"/>
      <c r="B107" s="69"/>
      <c r="C107" s="59" t="s">
        <v>178</v>
      </c>
      <c r="D107" s="66" t="s">
        <v>243</v>
      </c>
      <c r="E107" s="75">
        <v>3331.1</v>
      </c>
      <c r="F107" s="75">
        <v>0</v>
      </c>
      <c r="G107" s="75">
        <v>0</v>
      </c>
      <c r="H107" s="44"/>
      <c r="I107" s="41"/>
      <c r="J107" s="44"/>
      <c r="K107" s="44"/>
      <c r="L107" s="44"/>
    </row>
    <row r="108" spans="1:12" ht="78">
      <c r="A108" s="55"/>
      <c r="B108" s="69"/>
      <c r="C108" s="59" t="s">
        <v>178</v>
      </c>
      <c r="D108" s="66" t="s">
        <v>71</v>
      </c>
      <c r="E108" s="81">
        <f>11379.5-452+6615.3</f>
        <v>17542.8</v>
      </c>
      <c r="F108" s="81">
        <v>37596.4</v>
      </c>
      <c r="G108" s="81">
        <v>37596.4</v>
      </c>
      <c r="H108" s="41"/>
      <c r="I108" s="41"/>
      <c r="J108" s="41"/>
      <c r="K108" s="41"/>
      <c r="L108" s="41"/>
    </row>
    <row r="109" spans="1:12" ht="62.25" customHeight="1">
      <c r="A109" s="55"/>
      <c r="B109" s="69"/>
      <c r="C109" s="59" t="s">
        <v>4</v>
      </c>
      <c r="D109" s="66" t="s">
        <v>70</v>
      </c>
      <c r="E109" s="75">
        <v>38307.8</v>
      </c>
      <c r="F109" s="75">
        <v>0</v>
      </c>
      <c r="G109" s="75">
        <v>0</v>
      </c>
      <c r="H109" s="41"/>
      <c r="I109" s="41"/>
      <c r="J109" s="41"/>
      <c r="K109" s="41"/>
      <c r="L109" s="41"/>
    </row>
    <row r="110" spans="1:9" ht="62.25" customHeight="1">
      <c r="A110" s="55"/>
      <c r="B110" s="69"/>
      <c r="C110" s="57" t="s">
        <v>138</v>
      </c>
      <c r="D110" s="64" t="s">
        <v>72</v>
      </c>
      <c r="E110" s="73">
        <f>SUM(E111:E112)</f>
        <v>48368.3</v>
      </c>
      <c r="F110" s="73">
        <f>SUM(F111:F112)</f>
        <v>15940.8</v>
      </c>
      <c r="G110" s="73">
        <f>SUM(G111:G112)</f>
        <v>10798.5</v>
      </c>
      <c r="H110" s="10"/>
      <c r="I110" s="39"/>
    </row>
    <row r="111" spans="1:9" ht="48.75" customHeight="1">
      <c r="A111" s="55"/>
      <c r="B111" s="69"/>
      <c r="C111" s="59" t="s">
        <v>139</v>
      </c>
      <c r="D111" s="66" t="s">
        <v>73</v>
      </c>
      <c r="E111" s="81">
        <f>4109.5-240</f>
        <v>3869.5</v>
      </c>
      <c r="F111" s="81">
        <v>1275.3</v>
      </c>
      <c r="G111" s="81">
        <v>648</v>
      </c>
      <c r="H111" s="10"/>
      <c r="I111" s="37"/>
    </row>
    <row r="112" spans="1:12" ht="62.25">
      <c r="A112" s="55"/>
      <c r="B112" s="69"/>
      <c r="C112" s="59" t="s">
        <v>140</v>
      </c>
      <c r="D112" s="66" t="s">
        <v>74</v>
      </c>
      <c r="E112" s="81">
        <v>44498.8</v>
      </c>
      <c r="F112" s="81">
        <v>14665.5</v>
      </c>
      <c r="G112" s="81">
        <v>10150.5</v>
      </c>
      <c r="H112" s="23"/>
      <c r="I112" s="23"/>
      <c r="J112" s="23"/>
      <c r="K112" s="23"/>
      <c r="L112" s="23"/>
    </row>
    <row r="113" spans="1:12" ht="60" customHeight="1">
      <c r="A113" s="55"/>
      <c r="B113" s="69"/>
      <c r="C113" s="57" t="s">
        <v>141</v>
      </c>
      <c r="D113" s="64" t="s">
        <v>75</v>
      </c>
      <c r="E113" s="73">
        <f>E114</f>
        <v>0.6</v>
      </c>
      <c r="F113" s="73">
        <f>F114</f>
        <v>0.6</v>
      </c>
      <c r="G113" s="73">
        <f>G114</f>
        <v>0.6</v>
      </c>
      <c r="H113" s="45"/>
      <c r="I113" s="26"/>
      <c r="J113" s="26"/>
      <c r="K113" s="26"/>
      <c r="L113" s="46"/>
    </row>
    <row r="114" spans="1:12" ht="62.25">
      <c r="A114" s="55"/>
      <c r="B114" s="69"/>
      <c r="C114" s="59" t="s">
        <v>142</v>
      </c>
      <c r="D114" s="66" t="s">
        <v>167</v>
      </c>
      <c r="E114" s="81">
        <v>0.6</v>
      </c>
      <c r="F114" s="81">
        <v>0.6</v>
      </c>
      <c r="G114" s="81">
        <v>0.6</v>
      </c>
      <c r="H114" s="45"/>
      <c r="I114" s="26"/>
      <c r="J114" s="26"/>
      <c r="K114" s="26"/>
      <c r="L114" s="46"/>
    </row>
    <row r="115" spans="1:12" ht="62.25" hidden="1">
      <c r="A115" s="55"/>
      <c r="B115" s="69"/>
      <c r="C115" s="57" t="s">
        <v>143</v>
      </c>
      <c r="D115" s="64" t="s">
        <v>76</v>
      </c>
      <c r="E115" s="73">
        <f>E116</f>
        <v>0</v>
      </c>
      <c r="F115" s="73">
        <f>F116</f>
        <v>0</v>
      </c>
      <c r="G115" s="73">
        <f>G116</f>
        <v>0</v>
      </c>
      <c r="H115" s="45"/>
      <c r="I115" s="26"/>
      <c r="J115" s="26"/>
      <c r="K115" s="26"/>
      <c r="L115" s="46"/>
    </row>
    <row r="116" spans="1:12" ht="62.25" hidden="1">
      <c r="A116" s="55"/>
      <c r="B116" s="69"/>
      <c r="C116" s="59" t="s">
        <v>144</v>
      </c>
      <c r="D116" s="66" t="s">
        <v>168</v>
      </c>
      <c r="E116" s="81">
        <v>0</v>
      </c>
      <c r="F116" s="81">
        <v>0</v>
      </c>
      <c r="G116" s="81">
        <v>0</v>
      </c>
      <c r="H116" s="45"/>
      <c r="I116" s="26"/>
      <c r="J116" s="26"/>
      <c r="K116" s="26"/>
      <c r="L116" s="46"/>
    </row>
    <row r="117" spans="1:12" ht="93" hidden="1">
      <c r="A117" s="55"/>
      <c r="B117" s="69"/>
      <c r="C117" s="62" t="s">
        <v>145</v>
      </c>
      <c r="D117" s="64" t="s">
        <v>77</v>
      </c>
      <c r="E117" s="73">
        <f>E118</f>
        <v>0</v>
      </c>
      <c r="F117" s="73">
        <f>F118</f>
        <v>0</v>
      </c>
      <c r="G117" s="73">
        <f>G118</f>
        <v>0</v>
      </c>
      <c r="H117" s="45"/>
      <c r="I117" s="26"/>
      <c r="J117" s="26"/>
      <c r="K117" s="26"/>
      <c r="L117" s="46"/>
    </row>
    <row r="118" spans="1:12" ht="78.75" customHeight="1" hidden="1">
      <c r="A118" s="55"/>
      <c r="B118" s="69"/>
      <c r="C118" s="60" t="s">
        <v>28</v>
      </c>
      <c r="D118" s="66" t="s">
        <v>169</v>
      </c>
      <c r="E118" s="81">
        <v>0</v>
      </c>
      <c r="F118" s="81">
        <v>0</v>
      </c>
      <c r="G118" s="81">
        <v>0</v>
      </c>
      <c r="H118" s="45"/>
      <c r="I118" s="26"/>
      <c r="J118" s="26"/>
      <c r="K118" s="26"/>
      <c r="L118" s="46"/>
    </row>
    <row r="119" spans="1:10" ht="46.5">
      <c r="A119" s="55"/>
      <c r="B119" s="69"/>
      <c r="C119" s="62" t="s">
        <v>176</v>
      </c>
      <c r="D119" s="64" t="s">
        <v>175</v>
      </c>
      <c r="E119" s="73">
        <f>E120+E121</f>
        <v>33953.200000000004</v>
      </c>
      <c r="F119" s="73">
        <f>F120+F121</f>
        <v>34988</v>
      </c>
      <c r="G119" s="73">
        <f>G120+G121</f>
        <v>34402.1</v>
      </c>
      <c r="H119" s="47"/>
      <c r="I119" s="48"/>
      <c r="J119" s="49"/>
    </row>
    <row r="120" spans="1:13" s="90" customFormat="1" ht="78">
      <c r="A120" s="55"/>
      <c r="B120" s="69"/>
      <c r="C120" s="84" t="s">
        <v>185</v>
      </c>
      <c r="D120" s="85" t="s">
        <v>183</v>
      </c>
      <c r="E120" s="86">
        <f>2802.4-86.1</f>
        <v>2716.3</v>
      </c>
      <c r="F120" s="86">
        <v>2799</v>
      </c>
      <c r="G120" s="86">
        <v>2064.1</v>
      </c>
      <c r="H120" s="87"/>
      <c r="I120" s="88"/>
      <c r="J120" s="28"/>
      <c r="K120" s="89"/>
      <c r="L120" s="46"/>
      <c r="M120" s="55"/>
    </row>
    <row r="121" spans="1:10" ht="45" customHeight="1">
      <c r="A121" s="55"/>
      <c r="B121" s="69"/>
      <c r="C121" s="60" t="s">
        <v>186</v>
      </c>
      <c r="D121" s="66" t="s">
        <v>184</v>
      </c>
      <c r="E121" s="81">
        <f>32227.4-990.5</f>
        <v>31236.9</v>
      </c>
      <c r="F121" s="81">
        <v>32189</v>
      </c>
      <c r="G121" s="81">
        <v>32338</v>
      </c>
      <c r="H121" s="47"/>
      <c r="I121" s="48"/>
      <c r="J121" s="49"/>
    </row>
    <row r="122" spans="1:12" ht="62.25">
      <c r="A122" s="55"/>
      <c r="B122" s="69"/>
      <c r="C122" s="57" t="s">
        <v>146</v>
      </c>
      <c r="D122" s="64" t="s">
        <v>78</v>
      </c>
      <c r="E122" s="73">
        <f>E123+E124</f>
        <v>838.7</v>
      </c>
      <c r="F122" s="73">
        <f>F123+F124</f>
        <v>802.3000000000001</v>
      </c>
      <c r="G122" s="73">
        <f>G123+G124</f>
        <v>804.1</v>
      </c>
      <c r="H122" s="31"/>
      <c r="I122" s="50"/>
      <c r="J122" s="31"/>
      <c r="K122" s="31"/>
      <c r="L122" s="31"/>
    </row>
    <row r="123" spans="1:10" ht="62.25">
      <c r="A123" s="55"/>
      <c r="B123" s="69"/>
      <c r="C123" s="59" t="s">
        <v>17</v>
      </c>
      <c r="D123" s="66" t="s">
        <v>79</v>
      </c>
      <c r="E123" s="75">
        <v>67.1</v>
      </c>
      <c r="F123" s="75">
        <v>64.2</v>
      </c>
      <c r="G123" s="75">
        <v>48.2</v>
      </c>
      <c r="H123" s="51"/>
      <c r="I123" s="52"/>
      <c r="J123" s="51"/>
    </row>
    <row r="124" spans="1:9" ht="51.75" customHeight="1">
      <c r="A124" s="55"/>
      <c r="B124" s="69"/>
      <c r="C124" s="59" t="s">
        <v>147</v>
      </c>
      <c r="D124" s="66" t="s">
        <v>80</v>
      </c>
      <c r="E124" s="81">
        <f>771.9-0.3</f>
        <v>771.6</v>
      </c>
      <c r="F124" s="81">
        <v>738.1</v>
      </c>
      <c r="G124" s="81">
        <v>755.9</v>
      </c>
      <c r="H124" s="10"/>
      <c r="I124" s="53"/>
    </row>
    <row r="125" spans="1:7" ht="15">
      <c r="A125" s="55"/>
      <c r="B125" s="68"/>
      <c r="C125" s="58" t="s">
        <v>6</v>
      </c>
      <c r="D125" s="65" t="s">
        <v>170</v>
      </c>
      <c r="E125" s="74">
        <f>E126+E128</f>
        <v>29790.300000000003</v>
      </c>
      <c r="F125" s="74">
        <f>F126+F128</f>
        <v>28745.1</v>
      </c>
      <c r="G125" s="74">
        <f>G126+G128</f>
        <v>28745.6</v>
      </c>
    </row>
    <row r="126" spans="2:9" ht="62.25">
      <c r="B126" s="2"/>
      <c r="C126" s="57" t="s">
        <v>234</v>
      </c>
      <c r="D126" s="64" t="s">
        <v>150</v>
      </c>
      <c r="E126" s="73">
        <f>E127</f>
        <v>28904.4</v>
      </c>
      <c r="F126" s="73">
        <f>F127</f>
        <v>28357.6</v>
      </c>
      <c r="G126" s="73">
        <f>G127</f>
        <v>28357.6</v>
      </c>
      <c r="H126" s="5"/>
      <c r="I126" s="5"/>
    </row>
    <row r="127" spans="2:7" ht="62.25">
      <c r="B127" s="2"/>
      <c r="C127" s="59" t="s">
        <v>100</v>
      </c>
      <c r="D127" s="66" t="s">
        <v>207</v>
      </c>
      <c r="E127" s="81">
        <v>28904.4</v>
      </c>
      <c r="F127" s="81">
        <v>28357.6</v>
      </c>
      <c r="G127" s="81">
        <v>28357.6</v>
      </c>
    </row>
    <row r="128" spans="2:7" ht="24" customHeight="1">
      <c r="B128" s="2"/>
      <c r="C128" s="57" t="s">
        <v>148</v>
      </c>
      <c r="D128" s="64" t="s">
        <v>151</v>
      </c>
      <c r="E128" s="73">
        <f>E129</f>
        <v>885.9</v>
      </c>
      <c r="F128" s="73">
        <f>F129</f>
        <v>387.5</v>
      </c>
      <c r="G128" s="73">
        <f>G129</f>
        <v>388</v>
      </c>
    </row>
    <row r="129" spans="2:7" ht="30.75">
      <c r="B129" s="2"/>
      <c r="C129" s="57" t="s">
        <v>149</v>
      </c>
      <c r="D129" s="64" t="s">
        <v>152</v>
      </c>
      <c r="E129" s="73">
        <f>SUM(E130:E132)</f>
        <v>885.9</v>
      </c>
      <c r="F129" s="73">
        <f>SUM(F130:F134)</f>
        <v>387.5</v>
      </c>
      <c r="G129" s="73">
        <f>SUM(G130:G134)</f>
        <v>388</v>
      </c>
    </row>
    <row r="130" spans="2:7" ht="63.75" customHeight="1" hidden="1">
      <c r="B130" s="2"/>
      <c r="C130" s="59" t="s">
        <v>84</v>
      </c>
      <c r="D130" s="66" t="s">
        <v>153</v>
      </c>
      <c r="E130" s="75"/>
      <c r="F130" s="75"/>
      <c r="G130" s="75"/>
    </row>
    <row r="131" spans="2:7" ht="51.75" customHeight="1">
      <c r="B131" s="2"/>
      <c r="C131" s="59" t="s">
        <v>244</v>
      </c>
      <c r="D131" s="66" t="s">
        <v>245</v>
      </c>
      <c r="E131" s="75">
        <v>885.9</v>
      </c>
      <c r="F131" s="75">
        <v>0</v>
      </c>
      <c r="G131" s="75">
        <v>0</v>
      </c>
    </row>
    <row r="132" spans="1:12" s="4" customFormat="1" ht="64.5" customHeight="1" hidden="1">
      <c r="A132"/>
      <c r="B132" s="2"/>
      <c r="C132" s="59" t="s">
        <v>83</v>
      </c>
      <c r="D132" s="66" t="s">
        <v>154</v>
      </c>
      <c r="E132" s="81"/>
      <c r="F132" s="81"/>
      <c r="G132" s="81"/>
      <c r="J132" s="10"/>
      <c r="K132" s="10"/>
      <c r="L132" s="12"/>
    </row>
    <row r="133" spans="1:12" s="4" customFormat="1" ht="64.5" customHeight="1">
      <c r="A133"/>
      <c r="B133" s="91"/>
      <c r="C133" s="96" t="s">
        <v>260</v>
      </c>
      <c r="D133" s="66" t="s">
        <v>261</v>
      </c>
      <c r="E133" s="81">
        <v>0</v>
      </c>
      <c r="F133" s="81">
        <v>31</v>
      </c>
      <c r="G133" s="81">
        <v>23.3</v>
      </c>
      <c r="J133" s="10"/>
      <c r="K133" s="10"/>
      <c r="L133" s="12"/>
    </row>
    <row r="134" spans="1:12" s="4" customFormat="1" ht="64.5" customHeight="1">
      <c r="A134"/>
      <c r="B134" s="91"/>
      <c r="C134" s="97" t="s">
        <v>262</v>
      </c>
      <c r="D134" s="66" t="s">
        <v>263</v>
      </c>
      <c r="E134" s="81">
        <v>0</v>
      </c>
      <c r="F134" s="81">
        <v>356.5</v>
      </c>
      <c r="G134" s="81">
        <v>364.7</v>
      </c>
      <c r="J134" s="10"/>
      <c r="K134" s="10"/>
      <c r="L134" s="12"/>
    </row>
    <row r="135" spans="1:12" s="4" customFormat="1" ht="30" customHeight="1">
      <c r="A135"/>
      <c r="B135" s="91"/>
      <c r="C135" s="92" t="s">
        <v>220</v>
      </c>
      <c r="D135" s="64" t="s">
        <v>222</v>
      </c>
      <c r="E135" s="82">
        <f aca="true" t="shared" si="0" ref="E135:G136">E136</f>
        <v>0</v>
      </c>
      <c r="F135" s="82">
        <f t="shared" si="0"/>
        <v>0</v>
      </c>
      <c r="G135" s="82">
        <f t="shared" si="0"/>
        <v>0</v>
      </c>
      <c r="J135" s="10"/>
      <c r="K135" s="10"/>
      <c r="L135" s="12"/>
    </row>
    <row r="136" spans="1:12" s="4" customFormat="1" ht="35.25" customHeight="1">
      <c r="A136"/>
      <c r="B136" s="91"/>
      <c r="C136" s="92" t="s">
        <v>221</v>
      </c>
      <c r="D136" s="64" t="s">
        <v>223</v>
      </c>
      <c r="E136" s="82">
        <f t="shared" si="0"/>
        <v>0</v>
      </c>
      <c r="F136" s="82">
        <f t="shared" si="0"/>
        <v>0</v>
      </c>
      <c r="G136" s="82">
        <f t="shared" si="0"/>
        <v>0</v>
      </c>
      <c r="J136" s="10"/>
      <c r="K136" s="10"/>
      <c r="L136" s="12"/>
    </row>
    <row r="137" spans="1:12" s="4" customFormat="1" ht="39" customHeight="1" hidden="1">
      <c r="A137"/>
      <c r="B137" s="91"/>
      <c r="C137" s="93" t="s">
        <v>221</v>
      </c>
      <c r="D137" s="85" t="s">
        <v>223</v>
      </c>
      <c r="E137" s="81"/>
      <c r="F137" s="81"/>
      <c r="G137" s="81"/>
      <c r="J137" s="10"/>
      <c r="K137" s="10"/>
      <c r="L137" s="12"/>
    </row>
    <row r="138" spans="1:12" s="4" customFormat="1" ht="39" customHeight="1">
      <c r="A138"/>
      <c r="B138" s="91"/>
      <c r="C138" s="56" t="s">
        <v>235</v>
      </c>
      <c r="D138" s="63" t="s">
        <v>226</v>
      </c>
      <c r="E138" s="94">
        <f>69732.5+4000</f>
        <v>73732.5</v>
      </c>
      <c r="F138" s="94">
        <v>0</v>
      </c>
      <c r="G138" s="94">
        <v>0</v>
      </c>
      <c r="J138" s="10"/>
      <c r="K138" s="10"/>
      <c r="L138" s="12"/>
    </row>
    <row r="139" spans="1:12" s="103" customFormat="1" ht="41.25" hidden="1">
      <c r="A139" s="98"/>
      <c r="B139" s="99"/>
      <c r="C139" s="100" t="s">
        <v>208</v>
      </c>
      <c r="D139" s="101" t="s">
        <v>209</v>
      </c>
      <c r="E139" s="102">
        <f>E140+E141</f>
        <v>0</v>
      </c>
      <c r="F139" s="102">
        <f>F140</f>
        <v>0</v>
      </c>
      <c r="G139" s="102">
        <f>G140</f>
        <v>0</v>
      </c>
      <c r="J139" s="104"/>
      <c r="K139" s="104"/>
      <c r="L139" s="105"/>
    </row>
    <row r="140" spans="1:12" s="103" customFormat="1" ht="69" hidden="1">
      <c r="A140" s="98"/>
      <c r="B140" s="99"/>
      <c r="C140" s="106" t="s">
        <v>210</v>
      </c>
      <c r="D140" s="107" t="s">
        <v>211</v>
      </c>
      <c r="E140" s="108"/>
      <c r="F140" s="108">
        <v>0</v>
      </c>
      <c r="G140" s="108">
        <v>0</v>
      </c>
      <c r="J140" s="104"/>
      <c r="K140" s="104"/>
      <c r="L140" s="105"/>
    </row>
    <row r="141" spans="1:12" s="103" customFormat="1" ht="59.25" customHeight="1" hidden="1">
      <c r="A141" s="98"/>
      <c r="B141" s="99"/>
      <c r="C141" s="106" t="s">
        <v>225</v>
      </c>
      <c r="D141" s="107" t="s">
        <v>224</v>
      </c>
      <c r="E141" s="109"/>
      <c r="F141" s="109">
        <v>0</v>
      </c>
      <c r="G141" s="109">
        <v>0</v>
      </c>
      <c r="J141" s="104"/>
      <c r="K141" s="104"/>
      <c r="L141" s="105"/>
    </row>
    <row r="142" spans="1:12" s="4" customFormat="1" ht="12.75">
      <c r="A142"/>
      <c r="B142" s="1"/>
      <c r="C142" s="71"/>
      <c r="D142" s="1"/>
      <c r="E142" s="1"/>
      <c r="F142"/>
      <c r="G142" s="1"/>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row r="152" spans="1:12" s="4" customFormat="1" ht="12.75">
      <c r="A152"/>
      <c r="B152" s="1"/>
      <c r="C152" s="71"/>
      <c r="D152" s="1"/>
      <c r="E152" s="1"/>
      <c r="F152"/>
      <c r="G152" s="83"/>
      <c r="J152" s="10"/>
      <c r="K152" s="10"/>
      <c r="L152"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2023-06-21T09:11:20Z</cp:lastPrinted>
  <dcterms:created xsi:type="dcterms:W3CDTF">2008-10-30T07:18:08Z</dcterms:created>
  <dcterms:modified xsi:type="dcterms:W3CDTF">2023-06-21T09:43:26Z</dcterms:modified>
  <cp:category/>
  <cp:version/>
  <cp:contentType/>
  <cp:contentStatus/>
</cp:coreProperties>
</file>